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Guidelines for Var LT Phasing" sheetId="1" r:id="rId1"/>
    <sheet name="Safety (Example)" sheetId="2" r:id="rId2"/>
    <sheet name="Capacity (Example)" sheetId="3" r:id="rId3"/>
    <sheet name="Safety" sheetId="4" r:id="rId4"/>
    <sheet name="Capacity" sheetId="5" r:id="rId5"/>
  </sheets>
  <definedNames>
    <definedName name="_xlnm.Print_Area" localSheetId="4">'Capacity'!$D$1:$M$61</definedName>
    <definedName name="_xlnm.Print_Area" localSheetId="2">'Capacity (Example)'!$A$1:$J$49</definedName>
    <definedName name="_xlnm.Print_Area" localSheetId="3">'Safety'!$A$1:$J$41</definedName>
    <definedName name="_xlnm.Print_Area" localSheetId="1">'Safety (Example)'!$A$1:$I$24</definedName>
  </definedNames>
  <calcPr fullCalcOnLoad="1"/>
</workbook>
</file>

<file path=xl/comments2.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3.xml><?xml version="1.0" encoding="utf-8"?>
<comments xmlns="http://schemas.openxmlformats.org/spreadsheetml/2006/main">
  <authors>
    <author>Greg Owens</author>
  </authors>
  <commentLis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 ref="B11" authorId="0">
      <text>
        <r>
          <rPr>
            <b/>
            <sz val="8"/>
            <rFont val="Tahoma"/>
            <family val="0"/>
          </rPr>
          <t>Hourly volume for designated left turn movement</t>
        </r>
        <r>
          <rPr>
            <sz val="8"/>
            <rFont val="Tahoma"/>
            <family val="0"/>
          </rPr>
          <t xml:space="preserve">
</t>
        </r>
      </text>
    </comment>
  </commentList>
</comments>
</file>

<file path=xl/comments4.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5.xml><?xml version="1.0" encoding="utf-8"?>
<comments xmlns="http://schemas.openxmlformats.org/spreadsheetml/2006/main">
  <authors>
    <author>Greg Owens</author>
  </authors>
  <commentList>
    <comment ref="B11" authorId="0">
      <text>
        <r>
          <rPr>
            <b/>
            <sz val="8"/>
            <rFont val="Tahoma"/>
            <family val="0"/>
          </rPr>
          <t>Hourly volume for designated left turn movement</t>
        </r>
        <r>
          <rPr>
            <sz val="8"/>
            <rFont val="Tahoma"/>
            <family val="0"/>
          </rPr>
          <t xml:space="preserve">
</t>
        </r>
      </text>
    </commen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List>
</comments>
</file>

<file path=xl/sharedStrings.xml><?xml version="1.0" encoding="utf-8"?>
<sst xmlns="http://schemas.openxmlformats.org/spreadsheetml/2006/main" count="145" uniqueCount="63">
  <si>
    <t xml:space="preserve">     To view these instructions in Adobe format, </t>
  </si>
  <si>
    <t>click here.</t>
  </si>
  <si>
    <t>Elsewhere</t>
  </si>
  <si>
    <t>LEFT TURN MOVEMENT:</t>
  </si>
  <si>
    <t>NB</t>
  </si>
  <si>
    <t>SB</t>
  </si>
  <si>
    <t>WB</t>
  </si>
  <si>
    <t>PREVAILING SPEED</t>
  </si>
  <si>
    <t>SIGHT DISTANCE (FT.)</t>
  </si>
  <si>
    <t>APPENDIX 6.1-4</t>
  </si>
  <si>
    <t>TIME PERIOD CHECKED:</t>
  </si>
  <si>
    <t>VLT:</t>
  </si>
  <si>
    <t>N/A</t>
  </si>
  <si>
    <t>cp:</t>
  </si>
  <si>
    <t>cpp:</t>
  </si>
  <si>
    <t>gp:</t>
  </si>
  <si>
    <t>gpp:</t>
  </si>
  <si>
    <t>VP:</t>
  </si>
  <si>
    <t>(VLT)pp:</t>
  </si>
  <si>
    <t>VLT+VO:</t>
  </si>
  <si>
    <t>600x(gp/cp):</t>
  </si>
  <si>
    <t>(VLT)pp+VO:</t>
  </si>
  <si>
    <t>1200x(gpp/cpp):</t>
  </si>
  <si>
    <t>(VLT)ppxVO:</t>
  </si>
  <si>
    <t>WARRANTED</t>
  </si>
  <si>
    <t>PHASING:</t>
  </si>
  <si>
    <t>make left turns during the clearance interval on a regular basis.  These field checks should</t>
  </si>
  <si>
    <t>be made during the hour(s) in which either the highest left turn volume or the highest opposing</t>
  </si>
  <si>
    <t>volume occurs.</t>
  </si>
  <si>
    <t xml:space="preserve">* NOTE: This criteria is only valid if observations at the intersection show that drivers tend to </t>
  </si>
  <si>
    <t>VLT(Sneakers)*:</t>
  </si>
  <si>
    <t>COUNTY:</t>
  </si>
  <si>
    <t>ROUTE:</t>
  </si>
  <si>
    <t>AT:</t>
  </si>
  <si>
    <t>7-8am</t>
  </si>
  <si>
    <t>8-9am</t>
  </si>
  <si>
    <t>11-12 pm</t>
  </si>
  <si>
    <t>12-1 pm</t>
  </si>
  <si>
    <t>4-5 pm</t>
  </si>
  <si>
    <t>5-6 pm</t>
  </si>
  <si>
    <t>Main</t>
  </si>
  <si>
    <t>DATE:</t>
  </si>
  <si>
    <t>ANALYZED BY:</t>
  </si>
  <si>
    <t>Northbound</t>
  </si>
  <si>
    <t>Yesterday</t>
  </si>
  <si>
    <t>Vo:</t>
  </si>
  <si>
    <t>Tp</t>
  </si>
  <si>
    <t xml:space="preserve">Fill in the needed color shaded cells </t>
  </si>
  <si>
    <t>NUMBER OF OPPOSING THRU LANES</t>
  </si>
  <si>
    <t>NUMBER OF CORRECTABLE CRASHES (12 months)</t>
  </si>
  <si>
    <t>NUMBER OF LEFT TURN LANES ON APPROACH</t>
  </si>
  <si>
    <t>WARRANTED PHASING?</t>
  </si>
  <si>
    <t>NOTE: Use "Protected Only" phasing if study indicates number of gaps is insufficent to turn safely.</t>
  </si>
  <si>
    <t xml:space="preserve">EB </t>
  </si>
  <si>
    <t>NUMBER OF OBSERVED TRAFFIC CONFLICTS (11 hours)</t>
  </si>
  <si>
    <t>Overthere</t>
  </si>
  <si>
    <t>State</t>
  </si>
  <si>
    <t>Josephine Engineer</t>
  </si>
  <si>
    <t>Tp:</t>
  </si>
  <si>
    <t>NOTES</t>
  </si>
  <si>
    <t>00:00</t>
  </si>
  <si>
    <t>WORKSHEET FOR VARIABLE LEFT TURN PHASING CAPACITY WARRANTS</t>
  </si>
  <si>
    <t>WORKSHEET FOR VARIABLE LEFT TURN PHASING SAFETY WARRANTS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</si>
</sst>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1">
    <font>
      <sz val="12"/>
      <name val="Arial MT"/>
      <family val="0"/>
    </font>
    <font>
      <sz val="10"/>
      <color indexed="8"/>
      <name val="Arial MT"/>
      <family val="0"/>
    </font>
    <font>
      <u val="single"/>
      <sz val="12"/>
      <color indexed="8"/>
      <name val="Arial MT"/>
      <family val="0"/>
    </font>
    <font>
      <b/>
      <sz val="12"/>
      <color indexed="8"/>
      <name val="Arial MT"/>
      <family val="0"/>
    </font>
    <font>
      <u val="single"/>
      <sz val="12"/>
      <color indexed="12"/>
      <name val="Arial MT"/>
      <family val="0"/>
    </font>
    <font>
      <u val="single"/>
      <sz val="12"/>
      <color indexed="36"/>
      <name val="Arial MT"/>
      <family val="0"/>
    </font>
    <font>
      <sz val="8"/>
      <name val="Tahoma"/>
      <family val="0"/>
    </font>
    <font>
      <b/>
      <sz val="8"/>
      <name val="Tahoma"/>
      <family val="0"/>
    </font>
    <font>
      <sz val="9"/>
      <name val="Times New Roman"/>
      <family val="1"/>
    </font>
    <font>
      <b/>
      <sz val="14"/>
      <name val="Arial MT"/>
      <family val="0"/>
    </font>
    <font>
      <sz val="14"/>
      <name val="Arial MT"/>
      <family val="0"/>
    </font>
    <font>
      <b/>
      <sz val="10"/>
      <name val="Arial MT"/>
      <family val="0"/>
    </font>
    <font>
      <b/>
      <u val="single"/>
      <sz val="14"/>
      <color indexed="8"/>
      <name val="Arial MT"/>
      <family val="0"/>
    </font>
    <font>
      <b/>
      <sz val="12"/>
      <name val="Arial MT"/>
      <family val="0"/>
    </font>
    <font>
      <b/>
      <sz val="10"/>
      <color indexed="8"/>
      <name val="Arial MT"/>
      <family val="0"/>
    </font>
    <font>
      <i/>
      <sz val="12"/>
      <name val="Arial MT"/>
      <family val="0"/>
    </font>
    <font>
      <i/>
      <sz val="10"/>
      <name val="Arial MT"/>
      <family val="0"/>
    </font>
    <font>
      <sz val="12"/>
      <name val="Times New Roman"/>
      <family val="1"/>
    </font>
    <font>
      <sz val="12"/>
      <color indexed="9"/>
      <name val="Arial MT"/>
      <family val="0"/>
    </font>
    <font>
      <sz val="10"/>
      <name val="Arial MT"/>
      <family val="0"/>
    </font>
    <font>
      <b/>
      <sz val="8"/>
      <name val="Arial MT"/>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18">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thick">
        <color indexed="8"/>
      </right>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82">
    <xf numFmtId="0" fontId="0" fillId="2" borderId="0" xfId="0" applyNumberFormat="1" applyAlignment="1">
      <alignment/>
    </xf>
    <xf numFmtId="0" fontId="0" fillId="2" borderId="0" xfId="0" applyNumberFormat="1" applyAlignment="1">
      <alignment horizontal="centerContinuous"/>
    </xf>
    <xf numFmtId="0" fontId="0" fillId="2" borderId="0" xfId="0" applyNumberFormat="1" applyAlignment="1">
      <alignment horizontal="center"/>
    </xf>
    <xf numFmtId="0" fontId="1" fillId="2" borderId="0" xfId="0" applyNumberFormat="1" applyFont="1" applyAlignment="1">
      <alignment/>
    </xf>
    <xf numFmtId="0" fontId="1" fillId="2" borderId="0" xfId="0" applyNumberFormat="1" applyFont="1" applyAlignment="1">
      <alignment horizontal="centerContinuous"/>
    </xf>
    <xf numFmtId="0" fontId="4" fillId="2" borderId="0" xfId="16" applyNumberFormat="1" applyAlignment="1" quotePrefix="1">
      <alignment/>
    </xf>
    <xf numFmtId="0" fontId="8" fillId="2" borderId="0" xfId="0" applyNumberFormat="1" applyFont="1" applyAlignment="1">
      <alignment/>
    </xf>
    <xf numFmtId="0" fontId="9" fillId="3" borderId="1" xfId="0" applyNumberFormat="1"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3" fillId="2" borderId="0" xfId="0" applyNumberFormat="1" applyFont="1" applyAlignment="1">
      <alignment horizontal="center"/>
    </xf>
    <xf numFmtId="0" fontId="13" fillId="2" borderId="0" xfId="0" applyNumberFormat="1" applyFont="1" applyAlignment="1">
      <alignment/>
    </xf>
    <xf numFmtId="0" fontId="13" fillId="2" borderId="0" xfId="0" applyNumberFormat="1" applyFont="1" applyFill="1" applyAlignment="1" applyProtection="1">
      <alignment/>
      <protection/>
    </xf>
    <xf numFmtId="0" fontId="13" fillId="2" borderId="0" xfId="0" applyNumberFormat="1" applyFont="1" applyFill="1" applyBorder="1" applyAlignment="1" applyProtection="1">
      <alignment/>
      <protection/>
    </xf>
    <xf numFmtId="0" fontId="13" fillId="2" borderId="0" xfId="0" applyNumberFormat="1" applyFont="1" applyFill="1" applyAlignment="1" applyProtection="1">
      <alignment/>
      <protection/>
    </xf>
    <xf numFmtId="0" fontId="14" fillId="2" borderId="0" xfId="0" applyNumberFormat="1" applyFont="1" applyAlignment="1">
      <alignment/>
    </xf>
    <xf numFmtId="0" fontId="13" fillId="4" borderId="0" xfId="0" applyNumberFormat="1" applyFont="1" applyFill="1" applyBorder="1" applyAlignment="1" applyProtection="1">
      <alignment horizontal="center"/>
      <protection locked="0"/>
    </xf>
    <xf numFmtId="0" fontId="15" fillId="2" borderId="0" xfId="0" applyNumberFormat="1" applyFont="1" applyAlignment="1">
      <alignment/>
    </xf>
    <xf numFmtId="0" fontId="3" fillId="2" borderId="0" xfId="0" applyNumberFormat="1" applyFont="1" applyAlignment="1">
      <alignment/>
    </xf>
    <xf numFmtId="0" fontId="17" fillId="2" borderId="0" xfId="0" applyNumberFormat="1" applyFont="1" applyAlignment="1">
      <alignment/>
    </xf>
    <xf numFmtId="0" fontId="10" fillId="5" borderId="1" xfId="0" applyNumberFormat="1" applyFont="1" applyFill="1" applyBorder="1" applyAlignment="1">
      <alignment horizontal="center" vertical="center"/>
    </xf>
    <xf numFmtId="0" fontId="12" fillId="2" borderId="0" xfId="0" applyNumberFormat="1" applyFont="1" applyAlignment="1">
      <alignment horizontal="center"/>
    </xf>
    <xf numFmtId="0" fontId="0" fillId="2" borderId="0" xfId="0" applyNumberFormat="1" applyAlignment="1">
      <alignment horizontal="center"/>
    </xf>
    <xf numFmtId="0" fontId="16" fillId="2" borderId="0" xfId="0" applyNumberFormat="1" applyFont="1" applyAlignment="1">
      <alignment horizontal="center"/>
    </xf>
    <xf numFmtId="0" fontId="13" fillId="2" borderId="0" xfId="0" applyNumberFormat="1" applyFont="1" applyAlignment="1">
      <alignment horizontal="right"/>
    </xf>
    <xf numFmtId="0" fontId="13" fillId="4" borderId="0" xfId="0" applyNumberFormat="1" applyFont="1" applyFill="1" applyBorder="1" applyAlignment="1" applyProtection="1">
      <alignment horizontal="center"/>
      <protection locked="0"/>
    </xf>
    <xf numFmtId="0" fontId="13" fillId="4" borderId="0" xfId="0" applyNumberFormat="1" applyFont="1" applyFill="1" applyAlignment="1" applyProtection="1">
      <alignment horizontal="center"/>
      <protection locked="0"/>
    </xf>
    <xf numFmtId="0" fontId="13" fillId="2" borderId="0" xfId="0" applyNumberFormat="1" applyFont="1" applyFill="1" applyBorder="1" applyAlignment="1" applyProtection="1">
      <alignment horizontal="right"/>
      <protection/>
    </xf>
    <xf numFmtId="0" fontId="10" fillId="6" borderId="1" xfId="0" applyNumberFormat="1" applyFont="1" applyFill="1" applyBorder="1" applyAlignment="1" applyProtection="1">
      <alignment horizontal="center" vertical="center"/>
      <protection locked="0"/>
    </xf>
    <xf numFmtId="0" fontId="14" fillId="2" borderId="0" xfId="0" applyNumberFormat="1" applyFont="1" applyAlignment="1">
      <alignment horizontal="right"/>
    </xf>
    <xf numFmtId="0" fontId="0" fillId="2" borderId="5" xfId="0" applyNumberFormat="1" applyBorder="1" applyAlignment="1">
      <alignment horizontal="right"/>
    </xf>
    <xf numFmtId="0" fontId="14" fillId="2" borderId="0" xfId="0" applyNumberFormat="1" applyFont="1" applyAlignment="1">
      <alignment horizontal="center" vertical="center"/>
    </xf>
    <xf numFmtId="0" fontId="0" fillId="2" borderId="5" xfId="0" applyNumberFormat="1" applyBorder="1" applyAlignment="1">
      <alignment horizontal="center" vertical="center"/>
    </xf>
    <xf numFmtId="0" fontId="0" fillId="2" borderId="0" xfId="0" applyNumberFormat="1" applyAlignment="1">
      <alignment horizontal="center" vertical="center"/>
    </xf>
    <xf numFmtId="0" fontId="14" fillId="2" borderId="0" xfId="0" applyNumberFormat="1" applyFont="1" applyAlignment="1">
      <alignment horizontal="center" vertical="center" wrapText="1"/>
    </xf>
    <xf numFmtId="0" fontId="0" fillId="2" borderId="5" xfId="0" applyNumberFormat="1" applyBorder="1" applyAlignment="1">
      <alignment horizontal="center" vertical="center" wrapText="1"/>
    </xf>
    <xf numFmtId="0" fontId="0" fillId="2" borderId="0" xfId="0" applyNumberFormat="1" applyAlignment="1">
      <alignment horizontal="center" vertical="center" wrapText="1"/>
    </xf>
    <xf numFmtId="0" fontId="13" fillId="2" borderId="0" xfId="0" applyNumberFormat="1" applyFont="1" applyAlignment="1">
      <alignment horizontal="center" vertical="center" wrapText="1"/>
    </xf>
    <xf numFmtId="0" fontId="13" fillId="2" borderId="5" xfId="0" applyNumberFormat="1" applyFont="1" applyBorder="1" applyAlignment="1">
      <alignment horizontal="center" vertical="center" wrapText="1"/>
    </xf>
    <xf numFmtId="0" fontId="18" fillId="2" borderId="0" xfId="0" applyNumberFormat="1" applyFont="1" applyAlignment="1">
      <alignment horizontal="center" vertical="center"/>
    </xf>
    <xf numFmtId="0" fontId="11" fillId="2" borderId="6" xfId="0" applyNumberFormat="1" applyFont="1" applyBorder="1" applyAlignment="1">
      <alignment horizontal="center" vertical="center" wrapText="1"/>
    </xf>
    <xf numFmtId="0" fontId="11" fillId="2" borderId="7" xfId="0" applyNumberFormat="1" applyFont="1" applyBorder="1" applyAlignment="1">
      <alignment horizontal="center" vertical="center" wrapText="1"/>
    </xf>
    <xf numFmtId="0" fontId="11" fillId="2" borderId="8" xfId="0" applyNumberFormat="1" applyFont="1" applyBorder="1" applyAlignment="1">
      <alignment horizontal="center" vertical="center" wrapText="1"/>
    </xf>
    <xf numFmtId="0" fontId="13" fillId="2" borderId="9" xfId="0" applyNumberFormat="1" applyFont="1" applyBorder="1" applyAlignment="1">
      <alignment horizontal="center" vertical="center"/>
    </xf>
    <xf numFmtId="0" fontId="0" fillId="2" borderId="9" xfId="0" applyNumberFormat="1" applyBorder="1" applyAlignment="1">
      <alignment horizontal="center" vertical="center"/>
    </xf>
    <xf numFmtId="0" fontId="14" fillId="2" borderId="9" xfId="0" applyNumberFormat="1" applyFont="1" applyBorder="1" applyAlignment="1">
      <alignment horizontal="center" vertical="center"/>
    </xf>
    <xf numFmtId="0" fontId="10" fillId="6" borderId="2"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1" fontId="10" fillId="5" borderId="1" xfId="0" applyNumberFormat="1" applyFont="1" applyFill="1" applyBorder="1" applyAlignment="1">
      <alignment horizontal="center" vertical="center"/>
    </xf>
    <xf numFmtId="0" fontId="13" fillId="2" borderId="0" xfId="0" applyNumberFormat="1" applyFont="1" applyAlignment="1">
      <alignment horizontal="left"/>
    </xf>
    <xf numFmtId="0" fontId="0" fillId="4" borderId="10" xfId="0" applyNumberFormat="1" applyFill="1" applyBorder="1" applyAlignment="1" applyProtection="1">
      <alignment horizontal="left" vertical="top" wrapText="1"/>
      <protection locked="0"/>
    </xf>
    <xf numFmtId="0" fontId="0" fillId="4" borderId="11" xfId="0" applyNumberFormat="1" applyFill="1" applyBorder="1" applyAlignment="1" applyProtection="1">
      <alignment horizontal="left" vertical="top" wrapText="1"/>
      <protection locked="0"/>
    </xf>
    <xf numFmtId="0" fontId="0" fillId="4" borderId="12" xfId="0" applyNumberFormat="1" applyFill="1" applyBorder="1" applyAlignment="1" applyProtection="1">
      <alignment horizontal="left" vertical="top" wrapText="1"/>
      <protection locked="0"/>
    </xf>
    <xf numFmtId="0" fontId="0" fillId="4" borderId="13" xfId="0" applyNumberForma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0" fillId="4" borderId="14" xfId="0" applyNumberFormat="1" applyFill="1" applyBorder="1" applyAlignment="1" applyProtection="1">
      <alignment horizontal="left" vertical="top" wrapText="1"/>
      <protection locked="0"/>
    </xf>
    <xf numFmtId="0" fontId="0" fillId="4" borderId="15" xfId="0" applyNumberFormat="1" applyFill="1" applyBorder="1" applyAlignment="1" applyProtection="1">
      <alignment horizontal="left" vertical="top" wrapText="1"/>
      <protection locked="0"/>
    </xf>
    <xf numFmtId="0" fontId="0" fillId="4" borderId="16" xfId="0" applyNumberFormat="1" applyFill="1" applyBorder="1" applyAlignment="1" applyProtection="1">
      <alignment horizontal="left" vertical="top" wrapText="1"/>
      <protection locked="0"/>
    </xf>
    <xf numFmtId="0" fontId="0" fillId="4" borderId="17" xfId="0" applyNumberFormat="1" applyFill="1" applyBorder="1" applyAlignment="1" applyProtection="1">
      <alignment horizontal="left" vertical="top" wrapText="1"/>
      <protection locked="0"/>
    </xf>
    <xf numFmtId="0" fontId="10" fillId="5" borderId="2" xfId="0" applyNumberFormat="1" applyFont="1" applyFill="1" applyBorder="1" applyAlignment="1">
      <alignment horizontal="center" vertical="center"/>
    </xf>
    <xf numFmtId="0" fontId="10" fillId="5" borderId="4" xfId="0" applyNumberFormat="1" applyFont="1" applyFill="1" applyBorder="1" applyAlignment="1">
      <alignment horizontal="center" vertical="center"/>
    </xf>
    <xf numFmtId="1" fontId="10" fillId="5" borderId="2" xfId="0" applyNumberFormat="1" applyFont="1" applyFill="1" applyBorder="1" applyAlignment="1">
      <alignment horizontal="center" vertical="center"/>
    </xf>
    <xf numFmtId="1" fontId="10" fillId="5" borderId="4" xfId="0" applyNumberFormat="1" applyFont="1" applyFill="1" applyBorder="1" applyAlignment="1">
      <alignment horizontal="center" vertical="center"/>
    </xf>
    <xf numFmtId="20" fontId="9" fillId="3" borderId="1" xfId="0" applyNumberFormat="1" applyFont="1" applyFill="1" applyBorder="1" applyAlignment="1" applyProtection="1">
      <alignment horizontal="center" vertical="center"/>
      <protection/>
    </xf>
    <xf numFmtId="0" fontId="9" fillId="3" borderId="1" xfId="0" applyNumberFormat="1" applyFont="1" applyFill="1" applyBorder="1" applyAlignment="1" applyProtection="1">
      <alignment horizontal="center" vertical="center"/>
      <protection/>
    </xf>
    <xf numFmtId="20" fontId="9" fillId="3" borderId="2" xfId="0" applyNumberFormat="1" applyFont="1" applyFill="1" applyBorder="1" applyAlignment="1" applyProtection="1">
      <alignment horizontal="center" vertical="center"/>
      <protection/>
    </xf>
    <xf numFmtId="0" fontId="9" fillId="3" borderId="4" xfId="0" applyNumberFormat="1" applyFont="1" applyFill="1" applyBorder="1" applyAlignment="1" applyProtection="1">
      <alignment horizontal="center" vertical="center"/>
      <protection/>
    </xf>
    <xf numFmtId="49" fontId="9" fillId="3" borderId="2" xfId="0" applyNumberFormat="1" applyFont="1" applyFill="1" applyBorder="1" applyAlignment="1" applyProtection="1">
      <alignment horizontal="center" vertical="center"/>
      <protection/>
    </xf>
    <xf numFmtId="49" fontId="9" fillId="3" borderId="4" xfId="0" applyNumberFormat="1" applyFont="1" applyFill="1" applyBorder="1" applyAlignment="1" applyProtection="1">
      <alignment horizontal="center" vertical="center"/>
      <protection/>
    </xf>
    <xf numFmtId="0" fontId="19" fillId="4" borderId="10" xfId="0" applyNumberFormat="1" applyFont="1" applyFill="1" applyBorder="1" applyAlignment="1" applyProtection="1">
      <alignment horizontal="left" vertical="top" wrapText="1"/>
      <protection locked="0"/>
    </xf>
    <xf numFmtId="0" fontId="19" fillId="4" borderId="11" xfId="0" applyNumberFormat="1" applyFont="1" applyFill="1" applyBorder="1" applyAlignment="1" applyProtection="1">
      <alignment horizontal="left" vertical="top" wrapText="1"/>
      <protection locked="0"/>
    </xf>
    <xf numFmtId="0" fontId="19" fillId="4" borderId="12" xfId="0" applyNumberFormat="1" applyFont="1" applyFill="1" applyBorder="1" applyAlignment="1" applyProtection="1">
      <alignment horizontal="left" vertical="top" wrapText="1"/>
      <protection locked="0"/>
    </xf>
    <xf numFmtId="0" fontId="19" fillId="4" borderId="13" xfId="0" applyNumberFormat="1" applyFont="1" applyFill="1" applyBorder="1" applyAlignment="1" applyProtection="1">
      <alignment horizontal="left" vertical="top" wrapText="1"/>
      <protection locked="0"/>
    </xf>
    <xf numFmtId="0" fontId="19" fillId="4" borderId="0" xfId="0" applyNumberFormat="1" applyFont="1" applyFill="1" applyBorder="1" applyAlignment="1" applyProtection="1">
      <alignment horizontal="left" vertical="top" wrapText="1"/>
      <protection locked="0"/>
    </xf>
    <xf numFmtId="0" fontId="19" fillId="4" borderId="14" xfId="0" applyNumberFormat="1" applyFont="1" applyFill="1" applyBorder="1" applyAlignment="1" applyProtection="1">
      <alignment horizontal="left" vertical="top" wrapText="1"/>
      <protection locked="0"/>
    </xf>
    <xf numFmtId="0" fontId="19" fillId="4" borderId="15" xfId="0" applyNumberFormat="1" applyFont="1" applyFill="1" applyBorder="1" applyAlignment="1" applyProtection="1">
      <alignment horizontal="left" vertical="top" wrapText="1"/>
      <protection locked="0"/>
    </xf>
    <xf numFmtId="0" fontId="19" fillId="4" borderId="16" xfId="0" applyNumberFormat="1" applyFont="1" applyFill="1" applyBorder="1" applyAlignment="1" applyProtection="1">
      <alignment horizontal="left" vertical="top" wrapText="1"/>
      <protection locked="0"/>
    </xf>
    <xf numFmtId="0" fontId="19" fillId="4" borderId="17" xfId="0" applyNumberFormat="1" applyFont="1" applyFill="1" applyBorder="1" applyAlignment="1" applyProtection="1">
      <alignment horizontal="left" vertical="top" wrapText="1"/>
      <protection locked="0"/>
    </xf>
  </cellXfs>
  <cellStyles count="3">
    <cellStyle name="Normal" xfId="0"/>
    <cellStyle name="Followed Hyperlink" xfId="15"/>
    <cellStyle name="Hyperlink" xfId="16"/>
  </cellStyles>
  <dxfs count="6">
    <dxf>
      <font>
        <b/>
        <i val="0"/>
      </font>
      <fill>
        <patternFill>
          <bgColor rgb="FFFFFF00"/>
        </patternFill>
      </fill>
      <border/>
    </dxf>
    <dxf>
      <fill>
        <patternFill>
          <bgColor rgb="FF00FF00"/>
        </patternFill>
      </fill>
      <border/>
    </dxf>
    <dxf>
      <fill>
        <patternFill>
          <bgColor rgb="FFFFCC00"/>
        </patternFill>
      </fill>
      <border/>
    </dxf>
    <dxf>
      <fill>
        <patternFill>
          <bgColor rgb="FFFF0000"/>
        </patternFill>
      </fill>
      <border/>
    </dxf>
    <dxf>
      <font>
        <color auto="1"/>
      </font>
      <border/>
    </dxf>
    <dxf>
      <font>
        <color auto="1"/>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raffic/iweb/internet%20-%20signal%20manual/APPENDIX%206_1.pdf"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
  <sheetViews>
    <sheetView tabSelected="1" workbookViewId="0" topLeftCell="A1">
      <selection activeCell="K5" sqref="K5"/>
    </sheetView>
  </sheetViews>
  <sheetFormatPr defaultColWidth="8.88671875" defaultRowHeight="15"/>
  <sheetData>
    <row r="1" spans="1:5" ht="15">
      <c r="A1" t="s">
        <v>0</v>
      </c>
      <c r="E1" s="5" t="s">
        <v>1</v>
      </c>
    </row>
  </sheetData>
  <hyperlinks>
    <hyperlink ref="E1" r:id="rId1" display="click here."/>
  </hyperlinks>
  <printOptions/>
  <pageMargins left="0.75" right="0.75" top="1" bottom="1" header="0.5" footer="0.5"/>
  <pageSetup horizontalDpi="600" verticalDpi="600" orientation="portrait" r:id="rId6"/>
  <rowBreaks count="2" manualBreakCount="2">
    <brk id="34" max="255" man="1"/>
    <brk id="65" max="255" man="1"/>
  </rowBreaks>
  <legacyDrawing r:id="rId5"/>
  <oleObjects>
    <oleObject progId="Word.Document.8" shapeId="6137341" r:id="rId2"/>
    <oleObject progId="Word.Document.8" shapeId="6145265" r:id="rId3"/>
    <oleObject progId="Word.Document.8" shapeId="6151925" r:id="rId4"/>
  </oleObjects>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showOutlineSymbols="0" zoomScale="87" zoomScaleNormal="87" workbookViewId="0" topLeftCell="A1">
      <selection activeCell="A2" sqref="A2"/>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s>
  <sheetData>
    <row r="1" spans="1:9" ht="18">
      <c r="A1" s="23" t="s">
        <v>62</v>
      </c>
      <c r="B1" s="24"/>
      <c r="C1" s="24"/>
      <c r="D1" s="24"/>
      <c r="E1" s="24"/>
      <c r="F1" s="24"/>
      <c r="G1" s="24"/>
      <c r="H1" s="24"/>
      <c r="I1" s="24"/>
    </row>
    <row r="2" spans="2:9" ht="15">
      <c r="B2" s="25" t="s">
        <v>47</v>
      </c>
      <c r="C2" s="25"/>
      <c r="D2" s="25"/>
      <c r="E2" s="25"/>
      <c r="F2" s="25"/>
      <c r="G2" s="25"/>
      <c r="H2" s="25"/>
      <c r="I2" s="25"/>
    </row>
    <row r="3" spans="1:9" ht="15.75">
      <c r="A3" s="26" t="s">
        <v>31</v>
      </c>
      <c r="B3" s="26"/>
      <c r="C3" s="27" t="s">
        <v>55</v>
      </c>
      <c r="D3" s="27"/>
      <c r="E3" s="12" t="s">
        <v>32</v>
      </c>
      <c r="F3" s="18">
        <v>2</v>
      </c>
      <c r="G3" s="12" t="s">
        <v>33</v>
      </c>
      <c r="H3" s="27" t="s">
        <v>56</v>
      </c>
      <c r="I3" s="27"/>
    </row>
    <row r="4" spans="1:9" ht="15.75">
      <c r="A4" s="13"/>
      <c r="B4" s="13"/>
      <c r="C4" s="13"/>
      <c r="D4" s="14"/>
      <c r="E4" s="15"/>
      <c r="F4" s="15"/>
      <c r="G4" s="16"/>
      <c r="H4" s="14"/>
      <c r="I4" s="13"/>
    </row>
    <row r="5" spans="1:9" ht="15.75">
      <c r="A5" s="26" t="s">
        <v>41</v>
      </c>
      <c r="B5" s="26"/>
      <c r="C5" s="28" t="s">
        <v>44</v>
      </c>
      <c r="D5" s="28"/>
      <c r="E5" s="29" t="s">
        <v>42</v>
      </c>
      <c r="F5" s="29"/>
      <c r="G5" s="28" t="s">
        <v>57</v>
      </c>
      <c r="H5" s="28"/>
      <c r="I5" s="28"/>
    </row>
    <row r="6" ht="15.75" thickBot="1"/>
    <row r="7" spans="2:7" ht="22.5" customHeight="1" thickBot="1">
      <c r="B7" s="31" t="s">
        <v>3</v>
      </c>
      <c r="C7" s="32"/>
      <c r="D7" s="7" t="s">
        <v>4</v>
      </c>
      <c r="E7" s="8" t="s">
        <v>5</v>
      </c>
      <c r="F7" s="7" t="s">
        <v>53</v>
      </c>
      <c r="G7" s="7" t="s">
        <v>6</v>
      </c>
    </row>
    <row r="8" spans="1:7" ht="16.5" customHeight="1" thickBot="1">
      <c r="A8" s="13"/>
      <c r="B8" s="36" t="s">
        <v>48</v>
      </c>
      <c r="C8" s="37"/>
      <c r="D8" s="30">
        <v>2</v>
      </c>
      <c r="E8" s="30">
        <v>2</v>
      </c>
      <c r="F8" s="30">
        <v>3</v>
      </c>
      <c r="G8" s="30">
        <v>2</v>
      </c>
    </row>
    <row r="9" spans="1:7" ht="16.5" customHeight="1" thickBot="1">
      <c r="A9" s="13"/>
      <c r="B9" s="38"/>
      <c r="C9" s="37"/>
      <c r="D9" s="30"/>
      <c r="E9" s="30"/>
      <c r="F9" s="30"/>
      <c r="G9" s="30"/>
    </row>
    <row r="10" spans="1:7" ht="16.5" customHeight="1" thickBot="1">
      <c r="A10" s="13"/>
      <c r="B10" s="36" t="s">
        <v>7</v>
      </c>
      <c r="C10" s="37"/>
      <c r="D10" s="30">
        <v>35</v>
      </c>
      <c r="E10" s="30">
        <v>45</v>
      </c>
      <c r="F10" s="30">
        <v>60</v>
      </c>
      <c r="G10" s="30">
        <v>25</v>
      </c>
    </row>
    <row r="11" spans="1:7" ht="16.5" customHeight="1" thickBot="1">
      <c r="A11" s="13"/>
      <c r="B11" s="38"/>
      <c r="C11" s="37"/>
      <c r="D11" s="30"/>
      <c r="E11" s="30"/>
      <c r="F11" s="30"/>
      <c r="G11" s="30"/>
    </row>
    <row r="12" spans="1:7" ht="16.5" customHeight="1" thickBot="1">
      <c r="A12" s="13"/>
      <c r="B12" s="33" t="s">
        <v>8</v>
      </c>
      <c r="C12" s="34"/>
      <c r="D12" s="30">
        <v>200</v>
      </c>
      <c r="E12" s="30">
        <v>425</v>
      </c>
      <c r="F12" s="30">
        <v>500</v>
      </c>
      <c r="G12" s="30">
        <v>325</v>
      </c>
    </row>
    <row r="13" spans="1:7" ht="16.5" customHeight="1" thickBot="1">
      <c r="A13" s="13"/>
      <c r="B13" s="35"/>
      <c r="C13" s="34"/>
      <c r="D13" s="30"/>
      <c r="E13" s="30"/>
      <c r="F13" s="30"/>
      <c r="G13" s="30"/>
    </row>
    <row r="14" spans="1:7" ht="16.5" customHeight="1" thickBot="1">
      <c r="A14" s="13"/>
      <c r="B14" s="36" t="s">
        <v>49</v>
      </c>
      <c r="C14" s="37"/>
      <c r="D14" s="30">
        <v>6</v>
      </c>
      <c r="E14" s="30">
        <v>2</v>
      </c>
      <c r="F14" s="30">
        <v>3</v>
      </c>
      <c r="G14" s="30">
        <v>4</v>
      </c>
    </row>
    <row r="15" spans="1:7" ht="16.5" customHeight="1" thickBot="1">
      <c r="A15" s="13"/>
      <c r="B15" s="38"/>
      <c r="C15" s="37"/>
      <c r="D15" s="30"/>
      <c r="E15" s="30"/>
      <c r="F15" s="30"/>
      <c r="G15" s="30"/>
    </row>
    <row r="16" spans="1:7" ht="16.5" customHeight="1" thickBot="1">
      <c r="A16" s="13"/>
      <c r="B16" s="36" t="s">
        <v>54</v>
      </c>
      <c r="C16" s="37"/>
      <c r="D16" s="30">
        <v>35</v>
      </c>
      <c r="E16" s="30">
        <v>43</v>
      </c>
      <c r="F16" s="30">
        <v>55</v>
      </c>
      <c r="G16" s="30">
        <v>22</v>
      </c>
    </row>
    <row r="17" spans="1:7" ht="16.5" customHeight="1" thickBot="1">
      <c r="A17" s="13"/>
      <c r="B17" s="38"/>
      <c r="C17" s="37"/>
      <c r="D17" s="30"/>
      <c r="E17" s="30"/>
      <c r="F17" s="30"/>
      <c r="G17" s="30"/>
    </row>
    <row r="18" spans="1:7" ht="16.5" customHeight="1" thickBot="1">
      <c r="A18" s="13"/>
      <c r="B18" s="36" t="s">
        <v>50</v>
      </c>
      <c r="C18" s="37"/>
      <c r="D18" s="30">
        <v>3</v>
      </c>
      <c r="E18" s="30">
        <v>1</v>
      </c>
      <c r="F18" s="30">
        <v>2</v>
      </c>
      <c r="G18" s="30">
        <v>1</v>
      </c>
    </row>
    <row r="19" spans="1:7" ht="16.5" customHeight="1" thickBot="1">
      <c r="A19" s="13"/>
      <c r="B19" s="38"/>
      <c r="C19" s="37"/>
      <c r="D19" s="30"/>
      <c r="E19" s="30"/>
      <c r="F19" s="30"/>
      <c r="G19" s="30"/>
    </row>
    <row r="20" spans="1:7" ht="15.75" customHeight="1" thickTop="1">
      <c r="A20" s="17"/>
      <c r="B20" s="39" t="s">
        <v>51</v>
      </c>
      <c r="C20" s="40"/>
      <c r="D20" s="42" t="str">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v>Protected Only</v>
      </c>
      <c r="E20" s="42" t="str">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v>Prot.Only w/condition (see note)</v>
      </c>
      <c r="F20" s="42" t="str">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v>Protected Only</v>
      </c>
      <c r="G20" s="42" t="str">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v>Capacity Warrants Rule</v>
      </c>
    </row>
    <row r="21" spans="1:7" ht="15.75">
      <c r="A21" s="20"/>
      <c r="B21" s="39"/>
      <c r="C21" s="40"/>
      <c r="D21" s="43"/>
      <c r="E21" s="43"/>
      <c r="F21" s="43"/>
      <c r="G21" s="43"/>
    </row>
    <row r="22" spans="1:7" ht="16.5" thickBot="1">
      <c r="A22" s="20"/>
      <c r="B22" s="39"/>
      <c r="C22" s="40"/>
      <c r="D22" s="44"/>
      <c r="E22" s="44"/>
      <c r="F22" s="44"/>
      <c r="G22" s="44"/>
    </row>
    <row r="23" ht="15.75" thickTop="1"/>
    <row r="24" spans="2:9" ht="17.25" customHeight="1">
      <c r="B24" s="41" t="s">
        <v>52</v>
      </c>
      <c r="C24" s="41"/>
      <c r="D24" s="41"/>
      <c r="E24" s="41"/>
      <c r="F24" s="41"/>
      <c r="G24" s="41"/>
      <c r="H24" s="41"/>
      <c r="I24" s="41"/>
    </row>
    <row r="25" ht="15" hidden="1">
      <c r="C25" s="3"/>
    </row>
    <row r="26" spans="3:7" ht="15.75" hidden="1">
      <c r="C26" s="3"/>
      <c r="D26" s="21" t="b">
        <f>AND((D12&lt;&gt;0),(OR((AND((D10&lt;21),(D12&lt;125))),(AND((D10&lt;26),(D10&gt;20),(D12&lt;150))),(AND((D10&lt;31),(D10&gt;25),(D12&lt;200))),(AND((D10&lt;36),(D10&gt;30),(D12&lt;250))),(AND((D10&lt;41),(D10&gt;35),(D12&lt;325))),(AND((D10&lt;46),(D10&gt;40),(D12&lt;400))),(AND((D10&lt;51),(D10&gt;45),(D12&lt;475))),(AND((D10&lt;56),(D10&gt;50),(D12&lt;550))))))</f>
        <v>1</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1</v>
      </c>
      <c r="F27" t="b">
        <f>AND((F20&lt;&gt;"Protected Only"),(F20&lt;&gt;"Capacity Warrants Rule"),(F7&lt;&gt;""))</f>
        <v>0</v>
      </c>
      <c r="G27" t="b">
        <f>AND((G20&lt;&gt;"Protected Only"),(G20&lt;&gt;"Capacity Warrants Rule"),(G7&lt;&gt;""))</f>
        <v>0</v>
      </c>
    </row>
    <row r="28" ht="15" hidden="1"/>
    <row r="40" spans="2:7" ht="15">
      <c r="B40" s="3"/>
      <c r="D40" s="2"/>
      <c r="E40" s="2"/>
      <c r="F40" s="2"/>
      <c r="G40" s="2"/>
    </row>
    <row r="44" spans="1:8" ht="15">
      <c r="A44" s="4" t="s">
        <v>9</v>
      </c>
      <c r="B44" s="1"/>
      <c r="C44" s="1"/>
      <c r="D44" s="1"/>
      <c r="E44" s="1"/>
      <c r="F44" s="1"/>
      <c r="G44" s="1"/>
      <c r="H44" s="1"/>
    </row>
  </sheetData>
  <mergeCells count="46">
    <mergeCell ref="B24:I24"/>
    <mergeCell ref="D20:D22"/>
    <mergeCell ref="E20:E22"/>
    <mergeCell ref="F20:F22"/>
    <mergeCell ref="G20:G22"/>
    <mergeCell ref="E16:E17"/>
    <mergeCell ref="F16:F17"/>
    <mergeCell ref="G16:G17"/>
    <mergeCell ref="D18:D19"/>
    <mergeCell ref="E18:E19"/>
    <mergeCell ref="F18:F19"/>
    <mergeCell ref="G18:G19"/>
    <mergeCell ref="B16:C17"/>
    <mergeCell ref="B18:C19"/>
    <mergeCell ref="B20:C22"/>
    <mergeCell ref="G12:G13"/>
    <mergeCell ref="D14:D15"/>
    <mergeCell ref="E14:E15"/>
    <mergeCell ref="F14:F15"/>
    <mergeCell ref="G14:G15"/>
    <mergeCell ref="B14:C15"/>
    <mergeCell ref="D16:D17"/>
    <mergeCell ref="B7:C7"/>
    <mergeCell ref="D12:D13"/>
    <mergeCell ref="E12:E13"/>
    <mergeCell ref="F12:F13"/>
    <mergeCell ref="B12:C13"/>
    <mergeCell ref="B8:C9"/>
    <mergeCell ref="B10:C11"/>
    <mergeCell ref="D10:D11"/>
    <mergeCell ref="E10:E11"/>
    <mergeCell ref="F10:F11"/>
    <mergeCell ref="G10:G11"/>
    <mergeCell ref="D8:D9"/>
    <mergeCell ref="E8:E9"/>
    <mergeCell ref="F8:F9"/>
    <mergeCell ref="G8:G9"/>
    <mergeCell ref="A5:B5"/>
    <mergeCell ref="C5:D5"/>
    <mergeCell ref="E5:F5"/>
    <mergeCell ref="G5:I5"/>
    <mergeCell ref="A1:I1"/>
    <mergeCell ref="B2:I2"/>
    <mergeCell ref="A3:B3"/>
    <mergeCell ref="C3:D3"/>
    <mergeCell ref="H3:I3"/>
  </mergeCells>
  <conditionalFormatting sqref="D8:G9">
    <cfRule type="cellIs" priority="1" dxfId="0" operator="greaterThanOrEqual" stopIfTrue="1">
      <formula>3</formula>
    </cfRule>
  </conditionalFormatting>
  <conditionalFormatting sqref="D10:G11">
    <cfRule type="cellIs" priority="2" dxfId="0" operator="greaterThan" stopIfTrue="1">
      <formula>55</formula>
    </cfRule>
  </conditionalFormatting>
  <conditionalFormatting sqref="D12:D13">
    <cfRule type="expression" priority="3" dxfId="0" stopIfTrue="1">
      <formula>$D$26</formula>
    </cfRule>
  </conditionalFormatting>
  <conditionalFormatting sqref="D14:G15">
    <cfRule type="cellIs" priority="4" dxfId="0" operator="greaterThanOrEqual" stopIfTrue="1">
      <formula>5</formula>
    </cfRule>
  </conditionalFormatting>
  <conditionalFormatting sqref="D16:G17">
    <cfRule type="cellIs" priority="5" dxfId="0" operator="greaterThanOrEqual" stopIfTrue="1">
      <formula>48</formula>
    </cfRule>
  </conditionalFormatting>
  <conditionalFormatting sqref="D18:G19">
    <cfRule type="cellIs" priority="6" dxfId="0" operator="greaterThanOrEqual" stopIfTrue="1">
      <formula>2</formula>
    </cfRule>
  </conditionalFormatting>
  <conditionalFormatting sqref="E12:E13">
    <cfRule type="expression" priority="7" dxfId="0" stopIfTrue="1">
      <formula>$E$26</formula>
    </cfRule>
  </conditionalFormatting>
  <conditionalFormatting sqref="F12:F13">
    <cfRule type="expression" priority="8" dxfId="0" stopIfTrue="1">
      <formula>$F$26</formula>
    </cfRule>
  </conditionalFormatting>
  <conditionalFormatting sqref="G12:G13">
    <cfRule type="expression" priority="9" dxfId="0" stopIfTrue="1">
      <formula>$G$26</formula>
    </cfRule>
  </conditionalFormatting>
  <conditionalFormatting sqref="D20:G22">
    <cfRule type="cellIs" priority="10" dxfId="1" operator="equal" stopIfTrue="1">
      <formula>"Capacity Warrants Rule"</formula>
    </cfRule>
    <cfRule type="expression" priority="11" dxfId="2" stopIfTrue="1">
      <formula>D$27</formula>
    </cfRule>
    <cfRule type="cellIs" priority="12" dxfId="3" operator="equal" stopIfTrue="1">
      <formula>"Protected Only"</formula>
    </cfRule>
  </conditionalFormatting>
  <conditionalFormatting sqref="B24:I24">
    <cfRule type="expression" priority="13" dxfId="4"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4" r:id="rId3"/>
  <rowBreaks count="1" manualBreakCount="1">
    <brk id="53" max="6553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showOutlineSymbols="0" zoomScale="87" zoomScaleNormal="87" workbookViewId="0" topLeftCell="A1">
      <selection activeCell="A1" sqref="A1:I1"/>
    </sheetView>
  </sheetViews>
  <sheetFormatPr defaultColWidth="8.6640625" defaultRowHeight="15"/>
  <cols>
    <col min="1" max="1" width="3.6640625" style="0" customWidth="1"/>
    <col min="2" max="2" width="6.6640625" style="0" customWidth="1"/>
    <col min="4" max="9" width="10.3359375" style="0" customWidth="1"/>
  </cols>
  <sheetData>
    <row r="1" spans="1:9" ht="18">
      <c r="A1" s="23" t="s">
        <v>61</v>
      </c>
      <c r="B1" s="24"/>
      <c r="C1" s="24"/>
      <c r="D1" s="24"/>
      <c r="E1" s="24"/>
      <c r="F1" s="24"/>
      <c r="G1" s="24"/>
      <c r="H1" s="24"/>
      <c r="I1" s="24"/>
    </row>
    <row r="2" spans="2:9" ht="15">
      <c r="B2" s="25" t="s">
        <v>47</v>
      </c>
      <c r="C2" s="25"/>
      <c r="D2" s="25"/>
      <c r="E2" s="25"/>
      <c r="F2" s="25"/>
      <c r="G2" s="25"/>
      <c r="H2" s="25"/>
      <c r="I2" s="25"/>
    </row>
    <row r="3" spans="1:9" ht="15.75">
      <c r="A3" s="26" t="s">
        <v>31</v>
      </c>
      <c r="B3" s="26"/>
      <c r="C3" s="27" t="s">
        <v>2</v>
      </c>
      <c r="D3" s="27"/>
      <c r="E3" s="12" t="s">
        <v>32</v>
      </c>
      <c r="F3" s="18">
        <v>1</v>
      </c>
      <c r="G3" s="12" t="s">
        <v>33</v>
      </c>
      <c r="H3" s="27" t="s">
        <v>40</v>
      </c>
      <c r="I3" s="27"/>
    </row>
    <row r="4" ht="15.75">
      <c r="A4" s="13"/>
    </row>
    <row r="5" spans="1:9" ht="15.75">
      <c r="A5" s="26" t="s">
        <v>3</v>
      </c>
      <c r="B5" s="26"/>
      <c r="C5" s="26"/>
      <c r="D5" s="26"/>
      <c r="E5" s="27" t="s">
        <v>43</v>
      </c>
      <c r="F5" s="27"/>
      <c r="G5" s="28"/>
      <c r="H5" s="13"/>
      <c r="I5" s="13"/>
    </row>
    <row r="6" spans="1:9" ht="15.75">
      <c r="A6" s="13"/>
      <c r="B6" s="13"/>
      <c r="C6" s="13"/>
      <c r="D6" s="14"/>
      <c r="E6" s="15"/>
      <c r="F6" s="15"/>
      <c r="G6" s="16"/>
      <c r="H6" s="14"/>
      <c r="I6" s="13"/>
    </row>
    <row r="7" spans="1:9" ht="15.75">
      <c r="A7" s="26" t="s">
        <v>41</v>
      </c>
      <c r="B7" s="26"/>
      <c r="C7" s="28" t="s">
        <v>44</v>
      </c>
      <c r="D7" s="28"/>
      <c r="E7" s="29" t="s">
        <v>42</v>
      </c>
      <c r="F7" s="29"/>
      <c r="G7" s="28" t="s">
        <v>57</v>
      </c>
      <c r="H7" s="28"/>
      <c r="I7" s="28"/>
    </row>
    <row r="8" ht="15.75" thickBot="1"/>
    <row r="9" spans="1:9" ht="15.75" thickBot="1">
      <c r="A9" s="33" t="s">
        <v>10</v>
      </c>
      <c r="B9" s="35"/>
      <c r="C9" s="46"/>
      <c r="D9" s="50" t="s">
        <v>34</v>
      </c>
      <c r="E9" s="51" t="s">
        <v>35</v>
      </c>
      <c r="F9" s="50" t="s">
        <v>36</v>
      </c>
      <c r="G9" s="50" t="s">
        <v>37</v>
      </c>
      <c r="H9" s="50" t="s">
        <v>38</v>
      </c>
      <c r="I9" s="50" t="s">
        <v>39</v>
      </c>
    </row>
    <row r="10" spans="1:9" ht="15.75" thickBot="1">
      <c r="A10" s="35"/>
      <c r="B10" s="35"/>
      <c r="C10" s="46"/>
      <c r="D10" s="50"/>
      <c r="E10" s="51"/>
      <c r="F10" s="50"/>
      <c r="G10" s="50"/>
      <c r="H10" s="50"/>
      <c r="I10" s="50"/>
    </row>
    <row r="11" spans="1:9" ht="15.75" customHeight="1">
      <c r="A11" s="13"/>
      <c r="B11" s="33" t="s">
        <v>11</v>
      </c>
      <c r="C11" s="47"/>
      <c r="D11" s="48">
        <v>15</v>
      </c>
      <c r="E11" s="48">
        <v>82</v>
      </c>
      <c r="F11" s="48">
        <v>53</v>
      </c>
      <c r="G11" s="48">
        <v>61</v>
      </c>
      <c r="H11" s="48">
        <v>198</v>
      </c>
      <c r="I11" s="48">
        <v>354</v>
      </c>
    </row>
    <row r="12" spans="1:9" ht="15.75" customHeight="1" thickBot="1">
      <c r="A12" s="13"/>
      <c r="B12" s="35"/>
      <c r="C12" s="46"/>
      <c r="D12" s="49"/>
      <c r="E12" s="49"/>
      <c r="F12" s="49"/>
      <c r="G12" s="49"/>
      <c r="H12" s="49"/>
      <c r="I12" s="49"/>
    </row>
    <row r="13" spans="1:9" ht="16.5" thickBot="1">
      <c r="A13" s="13"/>
      <c r="B13" s="33" t="s">
        <v>30</v>
      </c>
      <c r="C13" s="45"/>
      <c r="D13" s="30" t="s">
        <v>12</v>
      </c>
      <c r="E13" s="30" t="s">
        <v>12</v>
      </c>
      <c r="F13" s="30" t="s">
        <v>12</v>
      </c>
      <c r="G13" s="30" t="s">
        <v>12</v>
      </c>
      <c r="H13" s="30" t="str">
        <f>IF(H13=0,"N/A",H13)</f>
        <v>N/A</v>
      </c>
      <c r="I13" s="30" t="str">
        <f>IF(I13=0,"N/A",I13)</f>
        <v>N/A</v>
      </c>
    </row>
    <row r="14" spans="1:9" ht="16.5" thickBot="1">
      <c r="A14" s="13"/>
      <c r="B14" s="35"/>
      <c r="C14" s="46"/>
      <c r="D14" s="30"/>
      <c r="E14" s="30"/>
      <c r="F14" s="30"/>
      <c r="G14" s="30"/>
      <c r="H14" s="30"/>
      <c r="I14" s="30"/>
    </row>
    <row r="15" spans="1:9" ht="15.75" customHeight="1">
      <c r="A15" s="13"/>
      <c r="B15" s="33" t="s">
        <v>45</v>
      </c>
      <c r="C15" s="46"/>
      <c r="D15" s="48">
        <v>300</v>
      </c>
      <c r="E15" s="48">
        <v>603</v>
      </c>
      <c r="F15" s="48">
        <v>398</v>
      </c>
      <c r="G15" s="48">
        <v>373</v>
      </c>
      <c r="H15" s="48">
        <v>655</v>
      </c>
      <c r="I15" s="48">
        <v>677</v>
      </c>
    </row>
    <row r="16" spans="1:9" ht="15.75" customHeight="1" thickBot="1">
      <c r="A16" s="13"/>
      <c r="B16" s="35"/>
      <c r="C16" s="46"/>
      <c r="D16" s="49"/>
      <c r="E16" s="49"/>
      <c r="F16" s="49"/>
      <c r="G16" s="49"/>
      <c r="H16" s="49"/>
      <c r="I16" s="49"/>
    </row>
    <row r="17" spans="1:9" ht="15.75" customHeight="1" thickBot="1">
      <c r="A17" s="13"/>
      <c r="B17" s="33" t="s">
        <v>46</v>
      </c>
      <c r="C17" s="46"/>
      <c r="D17" s="30">
        <v>8</v>
      </c>
      <c r="E17" s="30">
        <v>8</v>
      </c>
      <c r="F17" s="30">
        <v>7</v>
      </c>
      <c r="G17" s="30">
        <v>7</v>
      </c>
      <c r="H17" s="30">
        <v>14</v>
      </c>
      <c r="I17" s="30">
        <v>14</v>
      </c>
    </row>
    <row r="18" spans="1:9" ht="15.75" customHeight="1" thickBot="1">
      <c r="A18" s="13"/>
      <c r="B18" s="35"/>
      <c r="C18" s="46"/>
      <c r="D18" s="30"/>
      <c r="E18" s="30"/>
      <c r="F18" s="30"/>
      <c r="G18" s="30"/>
      <c r="H18" s="30"/>
      <c r="I18" s="30"/>
    </row>
    <row r="19" spans="1:9" ht="15.75" customHeight="1" thickBot="1">
      <c r="A19" s="13"/>
      <c r="B19" s="33" t="s">
        <v>13</v>
      </c>
      <c r="C19" s="46"/>
      <c r="D19" s="30">
        <v>60</v>
      </c>
      <c r="E19" s="30">
        <v>60</v>
      </c>
      <c r="F19" s="30">
        <v>60</v>
      </c>
      <c r="G19" s="30">
        <v>60</v>
      </c>
      <c r="H19" s="30">
        <v>70</v>
      </c>
      <c r="I19" s="30">
        <v>70</v>
      </c>
    </row>
    <row r="20" spans="1:9" ht="15.75" customHeight="1" thickBot="1">
      <c r="A20" s="13"/>
      <c r="B20" s="35"/>
      <c r="C20" s="46"/>
      <c r="D20" s="30"/>
      <c r="E20" s="30"/>
      <c r="F20" s="30"/>
      <c r="G20" s="30"/>
      <c r="H20" s="30"/>
      <c r="I20" s="30"/>
    </row>
    <row r="21" spans="1:9" ht="15.75" customHeight="1" thickBot="1">
      <c r="A21" s="13"/>
      <c r="B21" s="33" t="s">
        <v>14</v>
      </c>
      <c r="C21" s="46"/>
      <c r="D21" s="30">
        <v>100</v>
      </c>
      <c r="E21" s="30">
        <v>100</v>
      </c>
      <c r="F21" s="30">
        <v>70</v>
      </c>
      <c r="G21" s="30">
        <v>70</v>
      </c>
      <c r="H21" s="30">
        <v>110</v>
      </c>
      <c r="I21" s="30">
        <v>110</v>
      </c>
    </row>
    <row r="22" spans="1:9" ht="15.75" customHeight="1" thickBot="1">
      <c r="A22" s="13"/>
      <c r="B22" s="35"/>
      <c r="C22" s="46"/>
      <c r="D22" s="30"/>
      <c r="E22" s="30"/>
      <c r="F22" s="30"/>
      <c r="G22" s="30"/>
      <c r="H22" s="30"/>
      <c r="I22" s="30"/>
    </row>
    <row r="23" spans="1:9" ht="15.75" customHeight="1" thickBot="1">
      <c r="A23" s="13"/>
      <c r="B23" s="33" t="s">
        <v>15</v>
      </c>
      <c r="C23" s="46"/>
      <c r="D23" s="30">
        <v>35</v>
      </c>
      <c r="E23" s="30">
        <v>35</v>
      </c>
      <c r="F23" s="30">
        <v>30</v>
      </c>
      <c r="G23" s="30">
        <v>30</v>
      </c>
      <c r="H23" s="30">
        <v>35</v>
      </c>
      <c r="I23" s="30">
        <v>35</v>
      </c>
    </row>
    <row r="24" spans="1:9" ht="15.75" customHeight="1" thickBot="1">
      <c r="A24" s="13"/>
      <c r="B24" s="35"/>
      <c r="C24" s="46"/>
      <c r="D24" s="30"/>
      <c r="E24" s="30"/>
      <c r="F24" s="30"/>
      <c r="G24" s="30"/>
      <c r="H24" s="30"/>
      <c r="I24" s="30"/>
    </row>
    <row r="25" spans="1:9" ht="15.75" customHeight="1" thickBot="1">
      <c r="A25" s="13"/>
      <c r="B25" s="33" t="s">
        <v>16</v>
      </c>
      <c r="C25" s="45"/>
      <c r="D25" s="30">
        <v>55</v>
      </c>
      <c r="E25" s="30">
        <v>55</v>
      </c>
      <c r="F25" s="30">
        <v>35</v>
      </c>
      <c r="G25" s="30">
        <v>35</v>
      </c>
      <c r="H25" s="30">
        <v>50</v>
      </c>
      <c r="I25" s="30">
        <v>50</v>
      </c>
    </row>
    <row r="26" spans="1:9" ht="15.75" customHeight="1" thickBot="1">
      <c r="A26" s="13"/>
      <c r="B26" s="35"/>
      <c r="C26" s="46"/>
      <c r="D26" s="30"/>
      <c r="E26" s="30"/>
      <c r="F26" s="30"/>
      <c r="G26" s="30"/>
      <c r="H26" s="30"/>
      <c r="I26" s="30"/>
    </row>
    <row r="27" spans="2:9" ht="15.75" hidden="1" thickBot="1">
      <c r="B27" s="3"/>
      <c r="D27" s="22">
        <f aca="true" t="shared" si="0" ref="D27:I27">IF(D17=0,0,+(D17/2)*(3600/D21))</f>
        <v>144</v>
      </c>
      <c r="E27" s="22">
        <f t="shared" si="0"/>
        <v>144</v>
      </c>
      <c r="F27" s="22">
        <f t="shared" si="0"/>
        <v>180</v>
      </c>
      <c r="G27" s="22">
        <f t="shared" si="0"/>
        <v>180</v>
      </c>
      <c r="H27" s="52">
        <f t="shared" si="0"/>
        <v>229.0909090909091</v>
      </c>
      <c r="I27" s="22">
        <f t="shared" si="0"/>
        <v>229.0909090909091</v>
      </c>
    </row>
    <row r="28" spans="2:9" ht="15.75" hidden="1" thickBot="1">
      <c r="B28" s="3" t="s">
        <v>17</v>
      </c>
      <c r="D28" s="22"/>
      <c r="E28" s="22"/>
      <c r="F28" s="22"/>
      <c r="G28" s="22"/>
      <c r="H28" s="52"/>
      <c r="I28" s="22"/>
    </row>
    <row r="29" spans="2:9" ht="15.75" hidden="1" thickBot="1">
      <c r="B29" s="3"/>
      <c r="D29" s="22">
        <f aca="true" t="shared" si="1" ref="D29:I29">+D11-D27</f>
        <v>-129</v>
      </c>
      <c r="E29" s="22">
        <f t="shared" si="1"/>
        <v>-62</v>
      </c>
      <c r="F29" s="22">
        <f t="shared" si="1"/>
        <v>-127</v>
      </c>
      <c r="G29" s="22">
        <f t="shared" si="1"/>
        <v>-119</v>
      </c>
      <c r="H29" s="22">
        <f t="shared" si="1"/>
        <v>-31.090909090909093</v>
      </c>
      <c r="I29" s="22">
        <f t="shared" si="1"/>
        <v>124.9090909090909</v>
      </c>
    </row>
    <row r="30" spans="2:9" ht="15.75" hidden="1" thickBot="1">
      <c r="B30" s="3" t="s">
        <v>18</v>
      </c>
      <c r="D30" s="22"/>
      <c r="E30" s="22"/>
      <c r="F30" s="22"/>
      <c r="G30" s="22"/>
      <c r="H30" s="22"/>
      <c r="I30" s="22"/>
    </row>
    <row r="31" spans="2:9" ht="15.75" hidden="1" thickBot="1">
      <c r="B31" s="3"/>
      <c r="D31" s="52">
        <f aca="true" t="shared" si="2" ref="D31:I31">+D11+D15</f>
        <v>315</v>
      </c>
      <c r="E31" s="52">
        <f t="shared" si="2"/>
        <v>685</v>
      </c>
      <c r="F31" s="52">
        <f t="shared" si="2"/>
        <v>451</v>
      </c>
      <c r="G31" s="52">
        <f t="shared" si="2"/>
        <v>434</v>
      </c>
      <c r="H31" s="52">
        <f t="shared" si="2"/>
        <v>853</v>
      </c>
      <c r="I31" s="52">
        <f t="shared" si="2"/>
        <v>1031</v>
      </c>
    </row>
    <row r="32" spans="2:9" ht="15.75" hidden="1" thickBot="1">
      <c r="B32" s="3" t="s">
        <v>19</v>
      </c>
      <c r="D32" s="52"/>
      <c r="E32" s="52"/>
      <c r="F32" s="52"/>
      <c r="G32" s="52"/>
      <c r="H32" s="52"/>
      <c r="I32" s="52"/>
    </row>
    <row r="33" spans="2:9" ht="15.75" hidden="1" thickBot="1">
      <c r="B33" s="3"/>
      <c r="D33" s="22">
        <f aca="true" t="shared" si="3" ref="D33:I33">+IF(D19=0,0,600*(D23/D19))</f>
        <v>350</v>
      </c>
      <c r="E33" s="22">
        <f t="shared" si="3"/>
        <v>350</v>
      </c>
      <c r="F33" s="22">
        <f t="shared" si="3"/>
        <v>300</v>
      </c>
      <c r="G33" s="22">
        <f t="shared" si="3"/>
        <v>300</v>
      </c>
      <c r="H33" s="22">
        <f t="shared" si="3"/>
        <v>300</v>
      </c>
      <c r="I33" s="22">
        <f t="shared" si="3"/>
        <v>300</v>
      </c>
    </row>
    <row r="34" spans="2:9" ht="15.75" hidden="1" thickBot="1">
      <c r="B34" s="3" t="s">
        <v>20</v>
      </c>
      <c r="D34" s="22"/>
      <c r="E34" s="22"/>
      <c r="F34" s="22"/>
      <c r="G34" s="22"/>
      <c r="H34" s="22"/>
      <c r="I34" s="22"/>
    </row>
    <row r="35" spans="2:9" ht="15.75" hidden="1" thickBot="1">
      <c r="B35" s="3"/>
      <c r="D35" s="52">
        <f aca="true" t="shared" si="4" ref="D35:I35">+D29+D15</f>
        <v>171</v>
      </c>
      <c r="E35" s="52">
        <f t="shared" si="4"/>
        <v>541</v>
      </c>
      <c r="F35" s="52">
        <f t="shared" si="4"/>
        <v>271</v>
      </c>
      <c r="G35" s="52">
        <f t="shared" si="4"/>
        <v>254</v>
      </c>
      <c r="H35" s="52">
        <f t="shared" si="4"/>
        <v>623.9090909090909</v>
      </c>
      <c r="I35" s="52">
        <f t="shared" si="4"/>
        <v>801.9090909090909</v>
      </c>
    </row>
    <row r="36" spans="2:9" ht="15.75" hidden="1" thickBot="1">
      <c r="B36" s="3" t="s">
        <v>21</v>
      </c>
      <c r="D36" s="52"/>
      <c r="E36" s="52"/>
      <c r="F36" s="52"/>
      <c r="G36" s="52"/>
      <c r="H36" s="52"/>
      <c r="I36" s="52"/>
    </row>
    <row r="37" spans="2:9" ht="15.75" hidden="1" thickBot="1">
      <c r="B37" s="3"/>
      <c r="D37" s="52">
        <f aca="true" t="shared" si="5" ref="D37:I37">+IF(D21=0,0,1200*(D25/D21))</f>
        <v>660</v>
      </c>
      <c r="E37" s="52">
        <f t="shared" si="5"/>
        <v>660</v>
      </c>
      <c r="F37" s="52">
        <f t="shared" si="5"/>
        <v>600</v>
      </c>
      <c r="G37" s="52">
        <f t="shared" si="5"/>
        <v>600</v>
      </c>
      <c r="H37" s="52">
        <f t="shared" si="5"/>
        <v>545.4545454545454</v>
      </c>
      <c r="I37" s="52">
        <f t="shared" si="5"/>
        <v>545.4545454545454</v>
      </c>
    </row>
    <row r="38" spans="2:9" ht="15.75" hidden="1" thickBot="1">
      <c r="B38" s="3" t="s">
        <v>22</v>
      </c>
      <c r="D38" s="52"/>
      <c r="E38" s="52"/>
      <c r="F38" s="52"/>
      <c r="G38" s="52"/>
      <c r="H38" s="52"/>
      <c r="I38" s="52"/>
    </row>
    <row r="39" spans="2:9" ht="15.75" hidden="1" thickBot="1">
      <c r="B39" s="3"/>
      <c r="D39" s="22">
        <f aca="true" t="shared" si="6" ref="D39:I39">+D29*D15</f>
        <v>-38700</v>
      </c>
      <c r="E39" s="22">
        <f t="shared" si="6"/>
        <v>-37386</v>
      </c>
      <c r="F39" s="22">
        <f t="shared" si="6"/>
        <v>-50546</v>
      </c>
      <c r="G39" s="22">
        <f t="shared" si="6"/>
        <v>-44387</v>
      </c>
      <c r="H39" s="22">
        <f t="shared" si="6"/>
        <v>-20364.545454545456</v>
      </c>
      <c r="I39" s="22">
        <f t="shared" si="6"/>
        <v>84563.45454545454</v>
      </c>
    </row>
    <row r="40" spans="2:9" ht="15.75" hidden="1" thickBot="1">
      <c r="B40" s="3" t="s">
        <v>23</v>
      </c>
      <c r="D40" s="22"/>
      <c r="E40" s="22"/>
      <c r="F40" s="22"/>
      <c r="G40" s="22"/>
      <c r="H40" s="22"/>
      <c r="I40" s="22"/>
    </row>
    <row r="41" spans="2:9" ht="15.75" customHeight="1">
      <c r="B41" s="3"/>
      <c r="D41" s="9"/>
      <c r="E41" s="9"/>
      <c r="F41" s="9"/>
      <c r="G41" s="9"/>
      <c r="H41" s="9"/>
      <c r="I41" s="9"/>
    </row>
    <row r="42" spans="1:9" ht="15.75">
      <c r="A42" s="13"/>
      <c r="B42" s="13" t="s">
        <v>24</v>
      </c>
      <c r="C42" s="13"/>
      <c r="D42" s="10" t="str">
        <f aca="true" t="shared" si="7" ref="D42:I42">IF(D21=0,"",IF((AND(OR((D11&lt;=100),(D15&lt;100)),(D31&lt;D33))),"Permissive",IF(AND(OR((AND((D11&gt;100),(D15&gt;100))),(AND((D13&gt;3600/D21*2),(D15&gt;100))),(D31&gt;=D33)),(OR((D35&lt;D37),(D39&lt;50000)))),"Prot./Perm","")))</f>
        <v>Permissive</v>
      </c>
      <c r="E42" s="10" t="str">
        <f t="shared" si="7"/>
        <v>Prot./Perm</v>
      </c>
      <c r="F42" s="10" t="str">
        <f t="shared" si="7"/>
        <v>Prot./Perm</v>
      </c>
      <c r="G42" s="10" t="str">
        <f t="shared" si="7"/>
        <v>Prot./Perm</v>
      </c>
      <c r="H42" s="10" t="str">
        <f t="shared" si="7"/>
        <v>Prot./Perm</v>
      </c>
      <c r="I42" s="10">
        <f t="shared" si="7"/>
      </c>
    </row>
    <row r="43" spans="1:9" ht="16.5" thickBot="1">
      <c r="A43" s="13"/>
      <c r="B43" s="13" t="s">
        <v>25</v>
      </c>
      <c r="C43" s="13"/>
      <c r="D43" s="11">
        <f>IF(D21=0,"",IF(OR((D35&gt;=D37),(D39&gt;=50000)),"Prot.Only**",""))</f>
      </c>
      <c r="E43" s="11">
        <f>IF(E21=0,"",IF(OR((E35&gt;=E37),(E39&gt;=50000)),"Prot.Only**",""))</f>
      </c>
      <c r="F43" s="11">
        <f>IF(F21=0,"",IF(OR((F35&gt;=F37),(F39&gt;=50000)),"Prot.Only**",""))</f>
      </c>
      <c r="G43" s="11">
        <f>IF(G21=0,"",IF(OR((G35&gt;=G37),(G39&gt;=50000)),"Prot.Only**",""))</f>
      </c>
      <c r="H43" s="11" t="str">
        <f>IF(H21=0,"",IF(OR((H35&gt;=H37),(H39&gt;=50000)),"Prot.Only",""))</f>
        <v>Prot.Only</v>
      </c>
      <c r="I43" s="11" t="str">
        <f>IF(I21=0,"",IF(OR((I35&gt;=I37),(I39&gt;=50000)),"Prot.Only",""))</f>
        <v>Prot.Only</v>
      </c>
    </row>
    <row r="44" spans="2:4" ht="15">
      <c r="B44" s="3"/>
      <c r="D44" s="6"/>
    </row>
    <row r="45" spans="1:2" ht="15">
      <c r="A45" s="19" t="s">
        <v>29</v>
      </c>
      <c r="B45" s="19"/>
    </row>
    <row r="46" spans="1:2" ht="15">
      <c r="A46" s="19" t="s">
        <v>26</v>
      </c>
      <c r="B46" s="19"/>
    </row>
    <row r="47" spans="1:2" ht="15">
      <c r="A47" s="19" t="s">
        <v>27</v>
      </c>
      <c r="B47" s="19"/>
    </row>
    <row r="48" spans="1:2" ht="15">
      <c r="A48" s="19" t="s">
        <v>28</v>
      </c>
      <c r="B48" s="19"/>
    </row>
    <row r="50" spans="2:9" ht="15">
      <c r="B50" s="1"/>
      <c r="C50" s="1"/>
      <c r="D50" s="1"/>
      <c r="E50" s="1"/>
      <c r="F50" s="1"/>
      <c r="G50" s="1"/>
      <c r="H50" s="1"/>
      <c r="I50" s="1"/>
    </row>
    <row r="51" spans="1:9" ht="15">
      <c r="A51" s="4"/>
      <c r="B51" s="1"/>
      <c r="C51" s="1"/>
      <c r="D51" s="1"/>
      <c r="E51" s="1"/>
      <c r="F51" s="1"/>
      <c r="G51" s="1"/>
      <c r="H51" s="1"/>
      <c r="I51" s="1"/>
    </row>
    <row r="52" spans="2:9" ht="15">
      <c r="B52" s="1"/>
      <c r="C52" s="1"/>
      <c r="D52" s="1"/>
      <c r="E52" s="1"/>
      <c r="F52" s="1"/>
      <c r="G52" s="1"/>
      <c r="H52" s="1"/>
      <c r="I52" s="1"/>
    </row>
    <row r="54" spans="2:9" ht="15">
      <c r="B54" s="1"/>
      <c r="C54" s="1"/>
      <c r="D54" s="1"/>
      <c r="E54" s="1"/>
      <c r="F54" s="1"/>
      <c r="G54" s="1"/>
      <c r="H54" s="1"/>
      <c r="I54" s="1"/>
    </row>
  </sheetData>
  <mergeCells count="116">
    <mergeCell ref="H39:H40"/>
    <mergeCell ref="I39:I40"/>
    <mergeCell ref="D37:D38"/>
    <mergeCell ref="E37:E38"/>
    <mergeCell ref="D39:D40"/>
    <mergeCell ref="E39:E40"/>
    <mergeCell ref="F39:F40"/>
    <mergeCell ref="G39:G40"/>
    <mergeCell ref="F37:F38"/>
    <mergeCell ref="G37:G38"/>
    <mergeCell ref="H33:H34"/>
    <mergeCell ref="I33:I34"/>
    <mergeCell ref="H35:H36"/>
    <mergeCell ref="I35:I36"/>
    <mergeCell ref="H37:H38"/>
    <mergeCell ref="I37:I38"/>
    <mergeCell ref="D35:D36"/>
    <mergeCell ref="E35:E36"/>
    <mergeCell ref="F35:F36"/>
    <mergeCell ref="G35:G36"/>
    <mergeCell ref="D33:D34"/>
    <mergeCell ref="E33:E34"/>
    <mergeCell ref="F33:F34"/>
    <mergeCell ref="G33:G34"/>
    <mergeCell ref="H29:H30"/>
    <mergeCell ref="I29:I30"/>
    <mergeCell ref="D31:D32"/>
    <mergeCell ref="E31:E32"/>
    <mergeCell ref="F31:F32"/>
    <mergeCell ref="G31:G32"/>
    <mergeCell ref="H31:H32"/>
    <mergeCell ref="I31:I32"/>
    <mergeCell ref="D29:D30"/>
    <mergeCell ref="E29:E30"/>
    <mergeCell ref="F29:F30"/>
    <mergeCell ref="G29:G30"/>
    <mergeCell ref="D27:D28"/>
    <mergeCell ref="E27:E28"/>
    <mergeCell ref="F27:F28"/>
    <mergeCell ref="G27:G28"/>
    <mergeCell ref="H27:H28"/>
    <mergeCell ref="I27:I28"/>
    <mergeCell ref="H9:H10"/>
    <mergeCell ref="I9:I10"/>
    <mergeCell ref="H11:H12"/>
    <mergeCell ref="I11:I12"/>
    <mergeCell ref="H13:H14"/>
    <mergeCell ref="I13:I14"/>
    <mergeCell ref="H15:H16"/>
    <mergeCell ref="I15:I16"/>
    <mergeCell ref="D9:D10"/>
    <mergeCell ref="E9:E10"/>
    <mergeCell ref="F9:F10"/>
    <mergeCell ref="G9:G10"/>
    <mergeCell ref="D11:D12"/>
    <mergeCell ref="E11:E12"/>
    <mergeCell ref="F11:F12"/>
    <mergeCell ref="G11:G12"/>
    <mergeCell ref="D13:D14"/>
    <mergeCell ref="E13:E14"/>
    <mergeCell ref="F13:F14"/>
    <mergeCell ref="G13:G14"/>
    <mergeCell ref="G17:G18"/>
    <mergeCell ref="D15:D16"/>
    <mergeCell ref="E15:E16"/>
    <mergeCell ref="F15:F16"/>
    <mergeCell ref="G15:G16"/>
    <mergeCell ref="F17:F18"/>
    <mergeCell ref="H17:H18"/>
    <mergeCell ref="I17:I18"/>
    <mergeCell ref="D19:D20"/>
    <mergeCell ref="E19:E20"/>
    <mergeCell ref="F19:F20"/>
    <mergeCell ref="G19:G20"/>
    <mergeCell ref="H19:H20"/>
    <mergeCell ref="I19:I20"/>
    <mergeCell ref="D17:D18"/>
    <mergeCell ref="E17:E18"/>
    <mergeCell ref="H23:H24"/>
    <mergeCell ref="I23:I24"/>
    <mergeCell ref="D21:D22"/>
    <mergeCell ref="E21:E22"/>
    <mergeCell ref="H25:H26"/>
    <mergeCell ref="I25:I26"/>
    <mergeCell ref="C3:D3"/>
    <mergeCell ref="H3:I3"/>
    <mergeCell ref="D25:D26"/>
    <mergeCell ref="H21:H22"/>
    <mergeCell ref="I21:I22"/>
    <mergeCell ref="D23:D24"/>
    <mergeCell ref="E23:E24"/>
    <mergeCell ref="E25:E26"/>
    <mergeCell ref="F25:F26"/>
    <mergeCell ref="G25:G26"/>
    <mergeCell ref="F21:F22"/>
    <mergeCell ref="G21:G22"/>
    <mergeCell ref="F23:F24"/>
    <mergeCell ref="G23:G24"/>
    <mergeCell ref="A1:I1"/>
    <mergeCell ref="A3:B3"/>
    <mergeCell ref="A5:D5"/>
    <mergeCell ref="A7:B7"/>
    <mergeCell ref="C7:D7"/>
    <mergeCell ref="E7:F7"/>
    <mergeCell ref="G7:I7"/>
    <mergeCell ref="B2:I2"/>
    <mergeCell ref="E5:G5"/>
    <mergeCell ref="B25:C26"/>
    <mergeCell ref="A9:C10"/>
    <mergeCell ref="B17:C18"/>
    <mergeCell ref="B19:C20"/>
    <mergeCell ref="B21:C22"/>
    <mergeCell ref="B23:C24"/>
    <mergeCell ref="B11:C12"/>
    <mergeCell ref="B13:C14"/>
    <mergeCell ref="B15:C16"/>
  </mergeCells>
  <conditionalFormatting sqref="D41:I43">
    <cfRule type="expression" priority="1" dxfId="1" stopIfTrue="1">
      <formula>D$42="Permissive"</formula>
    </cfRule>
    <cfRule type="expression" priority="2" dxfId="2" stopIfTrue="1">
      <formula>AND((D$42="Prot./Perm"),(D$43=""))</formula>
    </cfRule>
    <cfRule type="expression" priority="3" dxfId="5" stopIfTrue="1">
      <formula>D$43&lt;&gt;""</formula>
    </cfRule>
  </conditionalFormatting>
  <printOptions horizontalCentered="1"/>
  <pageMargins left="0.5" right="0.5" top="0.75" bottom="0.75" header="0.5" footer="0.5"/>
  <pageSetup fitToHeight="1" fitToWidth="1" horizontalDpi="600" verticalDpi="600" orientation="portrait" scale="84" r:id="rId3"/>
  <rowBreaks count="1" manualBreakCount="1">
    <brk id="54" max="6553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showOutlineSymbols="0" zoomScale="87" zoomScaleNormal="87" workbookViewId="0" topLeftCell="A1">
      <selection activeCell="A1" sqref="A1:I1"/>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 min="10" max="10" width="0.9921875" style="0" customWidth="1"/>
  </cols>
  <sheetData>
    <row r="1" spans="1:9" ht="18">
      <c r="A1" s="23" t="s">
        <v>62</v>
      </c>
      <c r="B1" s="24"/>
      <c r="C1" s="24"/>
      <c r="D1" s="24"/>
      <c r="E1" s="24"/>
      <c r="F1" s="24"/>
      <c r="G1" s="24"/>
      <c r="H1" s="24"/>
      <c r="I1" s="24"/>
    </row>
    <row r="2" spans="2:9" ht="15">
      <c r="B2" s="25" t="s">
        <v>47</v>
      </c>
      <c r="C2" s="25"/>
      <c r="D2" s="25"/>
      <c r="E2" s="25"/>
      <c r="F2" s="25"/>
      <c r="G2" s="25"/>
      <c r="H2" s="25"/>
      <c r="I2" s="25"/>
    </row>
    <row r="3" spans="1:9" ht="15.75">
      <c r="A3" s="26" t="s">
        <v>31</v>
      </c>
      <c r="B3" s="26"/>
      <c r="C3" s="27"/>
      <c r="D3" s="27"/>
      <c r="E3" s="12" t="s">
        <v>32</v>
      </c>
      <c r="F3" s="18"/>
      <c r="G3" s="12" t="s">
        <v>33</v>
      </c>
      <c r="H3" s="27"/>
      <c r="I3" s="27"/>
    </row>
    <row r="4" spans="1:9" ht="15.75">
      <c r="A4" s="13"/>
      <c r="B4" s="13"/>
      <c r="C4" s="13"/>
      <c r="D4" s="14"/>
      <c r="E4" s="15"/>
      <c r="F4" s="15"/>
      <c r="G4" s="16"/>
      <c r="H4" s="14"/>
      <c r="I4" s="13"/>
    </row>
    <row r="5" spans="1:9" ht="15.75">
      <c r="A5" s="26" t="s">
        <v>41</v>
      </c>
      <c r="B5" s="26"/>
      <c r="C5" s="28"/>
      <c r="D5" s="28"/>
      <c r="E5" s="29" t="s">
        <v>42</v>
      </c>
      <c r="F5" s="29"/>
      <c r="G5" s="28"/>
      <c r="H5" s="28"/>
      <c r="I5" s="28"/>
    </row>
    <row r="6" ht="15.75" thickBot="1"/>
    <row r="7" spans="2:7" ht="22.5" customHeight="1" thickBot="1">
      <c r="B7" s="31" t="s">
        <v>3</v>
      </c>
      <c r="C7" s="32"/>
      <c r="D7" s="7"/>
      <c r="E7" s="8"/>
      <c r="F7" s="7"/>
      <c r="G7" s="7"/>
    </row>
    <row r="8" spans="1:7" ht="16.5" customHeight="1" thickBot="1">
      <c r="A8" s="13"/>
      <c r="B8" s="36" t="s">
        <v>48</v>
      </c>
      <c r="C8" s="37"/>
      <c r="D8" s="30">
        <v>0</v>
      </c>
      <c r="E8" s="30">
        <v>0</v>
      </c>
      <c r="F8" s="30">
        <v>0</v>
      </c>
      <c r="G8" s="30">
        <v>0</v>
      </c>
    </row>
    <row r="9" spans="1:7" ht="16.5" customHeight="1" thickBot="1">
      <c r="A9" s="13"/>
      <c r="B9" s="38"/>
      <c r="C9" s="37"/>
      <c r="D9" s="30"/>
      <c r="E9" s="30"/>
      <c r="F9" s="30"/>
      <c r="G9" s="30"/>
    </row>
    <row r="10" spans="1:7" ht="16.5" customHeight="1" thickBot="1">
      <c r="A10" s="13"/>
      <c r="B10" s="36" t="s">
        <v>7</v>
      </c>
      <c r="C10" s="37"/>
      <c r="D10" s="30">
        <v>0</v>
      </c>
      <c r="E10" s="30">
        <v>0</v>
      </c>
      <c r="F10" s="30">
        <v>0</v>
      </c>
      <c r="G10" s="30">
        <v>0</v>
      </c>
    </row>
    <row r="11" spans="1:7" ht="16.5" customHeight="1" thickBot="1">
      <c r="A11" s="13"/>
      <c r="B11" s="38"/>
      <c r="C11" s="37"/>
      <c r="D11" s="30"/>
      <c r="E11" s="30"/>
      <c r="F11" s="30"/>
      <c r="G11" s="30"/>
    </row>
    <row r="12" spans="1:7" ht="16.5" customHeight="1" thickBot="1">
      <c r="A12" s="13"/>
      <c r="B12" s="33" t="s">
        <v>8</v>
      </c>
      <c r="C12" s="34"/>
      <c r="D12" s="30">
        <v>0</v>
      </c>
      <c r="E12" s="30">
        <v>0</v>
      </c>
      <c r="F12" s="30">
        <v>0</v>
      </c>
      <c r="G12" s="30">
        <v>0</v>
      </c>
    </row>
    <row r="13" spans="1:7" ht="16.5" customHeight="1" thickBot="1">
      <c r="A13" s="13"/>
      <c r="B13" s="35"/>
      <c r="C13" s="34"/>
      <c r="D13" s="30"/>
      <c r="E13" s="30"/>
      <c r="F13" s="30"/>
      <c r="G13" s="30"/>
    </row>
    <row r="14" spans="1:7" ht="16.5" customHeight="1" thickBot="1">
      <c r="A14" s="13"/>
      <c r="B14" s="36" t="s">
        <v>49</v>
      </c>
      <c r="C14" s="37"/>
      <c r="D14" s="30">
        <v>0</v>
      </c>
      <c r="E14" s="30">
        <v>0</v>
      </c>
      <c r="F14" s="30">
        <v>0</v>
      </c>
      <c r="G14" s="30">
        <v>0</v>
      </c>
    </row>
    <row r="15" spans="1:7" ht="16.5" customHeight="1" thickBot="1">
      <c r="A15" s="13"/>
      <c r="B15" s="38"/>
      <c r="C15" s="37"/>
      <c r="D15" s="30"/>
      <c r="E15" s="30"/>
      <c r="F15" s="30"/>
      <c r="G15" s="30"/>
    </row>
    <row r="16" spans="1:7" ht="16.5" customHeight="1" thickBot="1">
      <c r="A16" s="13"/>
      <c r="B16" s="36" t="s">
        <v>54</v>
      </c>
      <c r="C16" s="37"/>
      <c r="D16" s="30">
        <v>0</v>
      </c>
      <c r="E16" s="30">
        <v>0</v>
      </c>
      <c r="F16" s="30">
        <v>0</v>
      </c>
      <c r="G16" s="30">
        <v>0</v>
      </c>
    </row>
    <row r="17" spans="1:7" ht="16.5" customHeight="1" thickBot="1">
      <c r="A17" s="13"/>
      <c r="B17" s="38"/>
      <c r="C17" s="37"/>
      <c r="D17" s="30"/>
      <c r="E17" s="30"/>
      <c r="F17" s="30"/>
      <c r="G17" s="30"/>
    </row>
    <row r="18" spans="1:7" ht="16.5" customHeight="1" thickBot="1">
      <c r="A18" s="13"/>
      <c r="B18" s="36" t="s">
        <v>50</v>
      </c>
      <c r="C18" s="37"/>
      <c r="D18" s="30">
        <v>0</v>
      </c>
      <c r="E18" s="30">
        <v>0</v>
      </c>
      <c r="F18" s="30">
        <v>0</v>
      </c>
      <c r="G18" s="30">
        <v>0</v>
      </c>
    </row>
    <row r="19" spans="1:7" ht="16.5" customHeight="1" thickBot="1">
      <c r="A19" s="13"/>
      <c r="B19" s="38"/>
      <c r="C19" s="37"/>
      <c r="D19" s="30"/>
      <c r="E19" s="30"/>
      <c r="F19" s="30"/>
      <c r="G19" s="30"/>
    </row>
    <row r="20" spans="1:7" ht="15.75" customHeight="1" thickTop="1">
      <c r="A20" s="17"/>
      <c r="B20" s="39" t="s">
        <v>51</v>
      </c>
      <c r="C20" s="40"/>
      <c r="D20" s="42">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c>
      <c r="E20" s="42">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c>
      <c r="F20" s="42">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c>
      <c r="G20" s="42">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c>
    </row>
    <row r="21" spans="1:7" ht="15.75">
      <c r="A21" s="20"/>
      <c r="B21" s="39"/>
      <c r="C21" s="40"/>
      <c r="D21" s="43"/>
      <c r="E21" s="43"/>
      <c r="F21" s="43"/>
      <c r="G21" s="43"/>
    </row>
    <row r="22" spans="1:7" ht="16.5" thickBot="1">
      <c r="A22" s="20"/>
      <c r="B22" s="39"/>
      <c r="C22" s="40"/>
      <c r="D22" s="44"/>
      <c r="E22" s="44"/>
      <c r="F22" s="44"/>
      <c r="G22" s="44"/>
    </row>
    <row r="23" ht="15.75" thickTop="1"/>
    <row r="24" spans="2:9" ht="17.25" customHeight="1">
      <c r="B24" s="41" t="s">
        <v>52</v>
      </c>
      <c r="C24" s="41"/>
      <c r="D24" s="41"/>
      <c r="E24" s="41"/>
      <c r="F24" s="41"/>
      <c r="G24" s="41"/>
      <c r="H24" s="41"/>
      <c r="I24" s="41"/>
    </row>
    <row r="25" ht="15" hidden="1">
      <c r="C25" s="3"/>
    </row>
    <row r="26" spans="3:7" ht="15.75" hidden="1">
      <c r="C26" s="3"/>
      <c r="D26" s="21" t="b">
        <f>AND((D12&lt;&gt;0),(OR((AND((D10&lt;21),(D12&lt;125))),(AND((D10&lt;26),(D10&gt;20),(D12&lt;150))),(AND((D10&lt;31),(D10&gt;25),(D12&lt;200))),(AND((D10&lt;36),(D10&gt;30),(D12&lt;250))),(AND((D10&lt;41),(D10&gt;35),(D12&lt;325))),(AND((D10&lt;46),(D10&gt;40),(D12&lt;400))),(AND((D10&lt;51),(D10&gt;45),(D12&lt;475))),(AND((D10&lt;56),(D10&gt;50),(D12&lt;550))))))</f>
        <v>0</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0</v>
      </c>
      <c r="F27" t="b">
        <f>AND((F20&lt;&gt;"Protected Only"),(F20&lt;&gt;"Capacity Warrants Rule"),(F7&lt;&gt;""))</f>
        <v>0</v>
      </c>
      <c r="G27" t="b">
        <f>AND((G20&lt;&gt;"Protected Only"),(G20&lt;&gt;"Capacity Warrants Rule"),(G7&lt;&gt;""))</f>
        <v>0</v>
      </c>
    </row>
    <row r="28" ht="15" hidden="1"/>
    <row r="30" spans="2:3" ht="15.75">
      <c r="B30" s="53" t="s">
        <v>59</v>
      </c>
      <c r="C30" s="53"/>
    </row>
    <row r="31" spans="2:9" ht="15">
      <c r="B31" s="54"/>
      <c r="C31" s="55"/>
      <c r="D31" s="55"/>
      <c r="E31" s="55"/>
      <c r="F31" s="55"/>
      <c r="G31" s="55"/>
      <c r="H31" s="55"/>
      <c r="I31" s="56"/>
    </row>
    <row r="32" spans="2:9" ht="15">
      <c r="B32" s="57"/>
      <c r="C32" s="58"/>
      <c r="D32" s="58"/>
      <c r="E32" s="58"/>
      <c r="F32" s="58"/>
      <c r="G32" s="58"/>
      <c r="H32" s="58"/>
      <c r="I32" s="59"/>
    </row>
    <row r="33" spans="2:9" ht="15">
      <c r="B33" s="57"/>
      <c r="C33" s="58"/>
      <c r="D33" s="58"/>
      <c r="E33" s="58"/>
      <c r="F33" s="58"/>
      <c r="G33" s="58"/>
      <c r="H33" s="58"/>
      <c r="I33" s="59"/>
    </row>
    <row r="34" spans="2:9" ht="15">
      <c r="B34" s="57"/>
      <c r="C34" s="58"/>
      <c r="D34" s="58"/>
      <c r="E34" s="58"/>
      <c r="F34" s="58"/>
      <c r="G34" s="58"/>
      <c r="H34" s="58"/>
      <c r="I34" s="59"/>
    </row>
    <row r="35" spans="2:9" ht="15">
      <c r="B35" s="57"/>
      <c r="C35" s="58"/>
      <c r="D35" s="58"/>
      <c r="E35" s="58"/>
      <c r="F35" s="58"/>
      <c r="G35" s="58"/>
      <c r="H35" s="58"/>
      <c r="I35" s="59"/>
    </row>
    <row r="36" spans="2:9" ht="15">
      <c r="B36" s="57"/>
      <c r="C36" s="58"/>
      <c r="D36" s="58"/>
      <c r="E36" s="58"/>
      <c r="F36" s="58"/>
      <c r="G36" s="58"/>
      <c r="H36" s="58"/>
      <c r="I36" s="59"/>
    </row>
    <row r="37" spans="2:9" ht="15">
      <c r="B37" s="57"/>
      <c r="C37" s="58"/>
      <c r="D37" s="58"/>
      <c r="E37" s="58"/>
      <c r="F37" s="58"/>
      <c r="G37" s="58"/>
      <c r="H37" s="58"/>
      <c r="I37" s="59"/>
    </row>
    <row r="38" spans="2:9" ht="15">
      <c r="B38" s="57"/>
      <c r="C38" s="58"/>
      <c r="D38" s="58"/>
      <c r="E38" s="58"/>
      <c r="F38" s="58"/>
      <c r="G38" s="58"/>
      <c r="H38" s="58"/>
      <c r="I38" s="59"/>
    </row>
    <row r="39" spans="2:9" ht="15">
      <c r="B39" s="57"/>
      <c r="C39" s="58"/>
      <c r="D39" s="58"/>
      <c r="E39" s="58"/>
      <c r="F39" s="58"/>
      <c r="G39" s="58"/>
      <c r="H39" s="58"/>
      <c r="I39" s="59"/>
    </row>
    <row r="40" spans="2:9" ht="15">
      <c r="B40" s="60"/>
      <c r="C40" s="61"/>
      <c r="D40" s="61"/>
      <c r="E40" s="61"/>
      <c r="F40" s="61"/>
      <c r="G40" s="61"/>
      <c r="H40" s="61"/>
      <c r="I40" s="62"/>
    </row>
    <row r="41" spans="2:7" ht="15">
      <c r="B41" s="3"/>
      <c r="D41" s="2"/>
      <c r="E41" s="2"/>
      <c r="F41" s="2"/>
      <c r="G41" s="2"/>
    </row>
    <row r="45" spans="1:8" ht="15">
      <c r="A45" s="4"/>
      <c r="B45" s="1"/>
      <c r="C45" s="1"/>
      <c r="D45" s="1"/>
      <c r="E45" s="1"/>
      <c r="F45" s="1"/>
      <c r="G45" s="1"/>
      <c r="H45" s="1"/>
    </row>
  </sheetData>
  <mergeCells count="48">
    <mergeCell ref="B30:C30"/>
    <mergeCell ref="B31:I40"/>
    <mergeCell ref="A1:I1"/>
    <mergeCell ref="B2:I2"/>
    <mergeCell ref="A3:B3"/>
    <mergeCell ref="C3:D3"/>
    <mergeCell ref="H3:I3"/>
    <mergeCell ref="A5:B5"/>
    <mergeCell ref="C5:D5"/>
    <mergeCell ref="E5:F5"/>
    <mergeCell ref="G5:I5"/>
    <mergeCell ref="G10:G11"/>
    <mergeCell ref="D8:D9"/>
    <mergeCell ref="E8:E9"/>
    <mergeCell ref="F8:F9"/>
    <mergeCell ref="G8:G9"/>
    <mergeCell ref="B7:C7"/>
    <mergeCell ref="D12:D13"/>
    <mergeCell ref="E12:E13"/>
    <mergeCell ref="F12:F13"/>
    <mergeCell ref="B12:C13"/>
    <mergeCell ref="B8:C9"/>
    <mergeCell ref="B10:C11"/>
    <mergeCell ref="D10:D11"/>
    <mergeCell ref="E10:E11"/>
    <mergeCell ref="F10:F11"/>
    <mergeCell ref="B16:C17"/>
    <mergeCell ref="B18:C19"/>
    <mergeCell ref="B20:C22"/>
    <mergeCell ref="G12:G13"/>
    <mergeCell ref="D14:D15"/>
    <mergeCell ref="E14:E15"/>
    <mergeCell ref="F14:F15"/>
    <mergeCell ref="G14:G15"/>
    <mergeCell ref="B14:C15"/>
    <mergeCell ref="D16:D17"/>
    <mergeCell ref="E16:E17"/>
    <mergeCell ref="F16:F17"/>
    <mergeCell ref="G16:G17"/>
    <mergeCell ref="D18:D19"/>
    <mergeCell ref="E18:E19"/>
    <mergeCell ref="F18:F19"/>
    <mergeCell ref="G18:G19"/>
    <mergeCell ref="B24:I24"/>
    <mergeCell ref="D20:D22"/>
    <mergeCell ref="E20:E22"/>
    <mergeCell ref="F20:F22"/>
    <mergeCell ref="G20:G22"/>
  </mergeCells>
  <conditionalFormatting sqref="D8:G9">
    <cfRule type="cellIs" priority="1" dxfId="0" operator="greaterThanOrEqual" stopIfTrue="1">
      <formula>3</formula>
    </cfRule>
  </conditionalFormatting>
  <conditionalFormatting sqref="D10:G11">
    <cfRule type="cellIs" priority="2" dxfId="0" operator="greaterThan" stopIfTrue="1">
      <formula>55</formula>
    </cfRule>
  </conditionalFormatting>
  <conditionalFormatting sqref="D12:D13">
    <cfRule type="expression" priority="3" dxfId="0" stopIfTrue="1">
      <formula>$D$26</formula>
    </cfRule>
  </conditionalFormatting>
  <conditionalFormatting sqref="D14:G15">
    <cfRule type="cellIs" priority="4" dxfId="0" operator="greaterThanOrEqual" stopIfTrue="1">
      <formula>5</formula>
    </cfRule>
  </conditionalFormatting>
  <conditionalFormatting sqref="D16:G17">
    <cfRule type="cellIs" priority="5" dxfId="0" operator="greaterThanOrEqual" stopIfTrue="1">
      <formula>48</formula>
    </cfRule>
  </conditionalFormatting>
  <conditionalFormatting sqref="D18:G19">
    <cfRule type="cellIs" priority="6" dxfId="0" operator="greaterThanOrEqual" stopIfTrue="1">
      <formula>2</formula>
    </cfRule>
  </conditionalFormatting>
  <conditionalFormatting sqref="E12:E13">
    <cfRule type="expression" priority="7" dxfId="0" stopIfTrue="1">
      <formula>$E$26</formula>
    </cfRule>
  </conditionalFormatting>
  <conditionalFormatting sqref="F12:F13">
    <cfRule type="expression" priority="8" dxfId="0" stopIfTrue="1">
      <formula>$F$26</formula>
    </cfRule>
  </conditionalFormatting>
  <conditionalFormatting sqref="G12:G13">
    <cfRule type="expression" priority="9" dxfId="0" stopIfTrue="1">
      <formula>$G$26</formula>
    </cfRule>
  </conditionalFormatting>
  <conditionalFormatting sqref="D20:G22">
    <cfRule type="cellIs" priority="10" dxfId="1" operator="equal" stopIfTrue="1">
      <formula>"Capacity Warrants Rule"</formula>
    </cfRule>
    <cfRule type="expression" priority="11" dxfId="2" stopIfTrue="1">
      <formula>D$27</formula>
    </cfRule>
    <cfRule type="cellIs" priority="12" dxfId="3" operator="equal" stopIfTrue="1">
      <formula>"Protected Only"</formula>
    </cfRule>
  </conditionalFormatting>
  <conditionalFormatting sqref="B24:I24">
    <cfRule type="expression" priority="13" dxfId="4"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8" r:id="rId3"/>
  <rowBreaks count="1" manualBreakCount="1">
    <brk id="53" max="6553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61"/>
  <sheetViews>
    <sheetView showOutlineSymbols="0" zoomScale="87" zoomScaleNormal="87" workbookViewId="0" topLeftCell="A1">
      <pane xSplit="2640" topLeftCell="D1" activePane="topLeft" state="split"/>
      <selection pane="topLeft" activeCell="A1" sqref="A1"/>
      <selection pane="topRight" activeCell="D2" sqref="D1:D16384"/>
    </sheetView>
  </sheetViews>
  <sheetFormatPr defaultColWidth="8.6640625" defaultRowHeight="15"/>
  <cols>
    <col min="1" max="3" width="6.21484375" style="0" customWidth="1"/>
    <col min="4" max="9" width="9.6640625" style="0" customWidth="1"/>
    <col min="10" max="12" width="9.88671875" style="0" customWidth="1"/>
  </cols>
  <sheetData>
    <row r="1" spans="4:12" ht="18">
      <c r="D1" s="23" t="s">
        <v>61</v>
      </c>
      <c r="E1" s="24"/>
      <c r="F1" s="24"/>
      <c r="G1" s="24"/>
      <c r="H1" s="24"/>
      <c r="I1" s="24"/>
      <c r="J1" s="24"/>
      <c r="K1" s="24"/>
      <c r="L1" s="24"/>
    </row>
    <row r="2" spans="5:12" ht="15">
      <c r="E2" s="25" t="s">
        <v>47</v>
      </c>
      <c r="F2" s="25"/>
      <c r="G2" s="25"/>
      <c r="H2" s="25"/>
      <c r="I2" s="25"/>
      <c r="J2" s="25"/>
      <c r="K2" s="25"/>
      <c r="L2" s="25"/>
    </row>
    <row r="3" spans="4:12" ht="15.75">
      <c r="D3" s="26" t="s">
        <v>31</v>
      </c>
      <c r="E3" s="26"/>
      <c r="F3" s="27"/>
      <c r="G3" s="27"/>
      <c r="H3" s="12" t="s">
        <v>32</v>
      </c>
      <c r="I3" s="18"/>
      <c r="J3" s="12" t="s">
        <v>33</v>
      </c>
      <c r="K3" s="27"/>
      <c r="L3" s="27"/>
    </row>
    <row r="4" spans="4:12" ht="15.75">
      <c r="D4" s="13"/>
      <c r="E4" s="13"/>
      <c r="F4" s="13"/>
      <c r="G4" s="13"/>
      <c r="H4" s="13"/>
      <c r="I4" s="13"/>
      <c r="J4" s="13"/>
      <c r="K4" s="13"/>
      <c r="L4" s="13"/>
    </row>
    <row r="5" spans="4:12" ht="15.75">
      <c r="D5" s="26" t="s">
        <v>3</v>
      </c>
      <c r="E5" s="26"/>
      <c r="F5" s="26"/>
      <c r="G5" s="26"/>
      <c r="H5" s="27"/>
      <c r="I5" s="27"/>
      <c r="J5" s="28"/>
      <c r="K5" s="13"/>
      <c r="L5" s="13"/>
    </row>
    <row r="6" spans="4:12" ht="15.75">
      <c r="D6" s="13"/>
      <c r="E6" s="13"/>
      <c r="F6" s="13"/>
      <c r="G6" s="14"/>
      <c r="H6" s="15"/>
      <c r="I6" s="15"/>
      <c r="J6" s="16"/>
      <c r="K6" s="14"/>
      <c r="L6" s="13"/>
    </row>
    <row r="7" spans="4:12" ht="15.75">
      <c r="D7" s="26" t="s">
        <v>41</v>
      </c>
      <c r="E7" s="26"/>
      <c r="F7" s="28"/>
      <c r="G7" s="28"/>
      <c r="H7" s="29" t="s">
        <v>42</v>
      </c>
      <c r="I7" s="29"/>
      <c r="J7" s="28"/>
      <c r="K7" s="28"/>
      <c r="L7" s="28"/>
    </row>
    <row r="8" ht="15.75" thickBot="1"/>
    <row r="9" spans="1:27" ht="15.75" customHeight="1" thickBot="1">
      <c r="A9" s="33" t="s">
        <v>10</v>
      </c>
      <c r="B9" s="33"/>
      <c r="C9" s="47"/>
      <c r="D9" s="71" t="s">
        <v>60</v>
      </c>
      <c r="E9" s="69">
        <v>0.041666666666666664</v>
      </c>
      <c r="F9" s="69">
        <v>0.08333333333333333</v>
      </c>
      <c r="G9" s="69">
        <v>0.125</v>
      </c>
      <c r="H9" s="69">
        <v>0.16666666666666666</v>
      </c>
      <c r="I9" s="69">
        <v>0.20833333333333334</v>
      </c>
      <c r="J9" s="69">
        <v>0.25</v>
      </c>
      <c r="K9" s="69">
        <v>0.2916666666666667</v>
      </c>
      <c r="L9" s="69">
        <v>0.3333333333333333</v>
      </c>
      <c r="M9" s="69">
        <v>0.375</v>
      </c>
      <c r="N9" s="69">
        <v>0.4166666666666667</v>
      </c>
      <c r="O9" s="69">
        <v>0.4583333333333333</v>
      </c>
      <c r="P9" s="69">
        <v>0.5</v>
      </c>
      <c r="Q9" s="69">
        <v>0.5416666666666666</v>
      </c>
      <c r="R9" s="69">
        <v>0.5833333333333334</v>
      </c>
      <c r="S9" s="69">
        <v>0.625</v>
      </c>
      <c r="T9" s="69">
        <v>0.6666666666666666</v>
      </c>
      <c r="U9" s="69">
        <v>0.7083333333333334</v>
      </c>
      <c r="V9" s="69">
        <v>0.75</v>
      </c>
      <c r="W9" s="69">
        <v>0.7916666666666666</v>
      </c>
      <c r="X9" s="69">
        <v>0.8333333333333334</v>
      </c>
      <c r="Y9" s="67">
        <v>0.875</v>
      </c>
      <c r="Z9" s="67">
        <v>0.9166666666666666</v>
      </c>
      <c r="AA9" s="67">
        <v>0.9583333333333334</v>
      </c>
    </row>
    <row r="10" spans="1:27" ht="15.75" customHeight="1" thickBot="1">
      <c r="A10" s="33"/>
      <c r="B10" s="33"/>
      <c r="C10" s="47"/>
      <c r="D10" s="72"/>
      <c r="E10" s="70"/>
      <c r="F10" s="70"/>
      <c r="G10" s="70"/>
      <c r="H10" s="70"/>
      <c r="I10" s="70"/>
      <c r="J10" s="70"/>
      <c r="K10" s="70"/>
      <c r="L10" s="70"/>
      <c r="M10" s="70"/>
      <c r="N10" s="70"/>
      <c r="O10" s="70"/>
      <c r="P10" s="70"/>
      <c r="Q10" s="70"/>
      <c r="R10" s="70"/>
      <c r="S10" s="70"/>
      <c r="T10" s="70"/>
      <c r="U10" s="70"/>
      <c r="V10" s="70"/>
      <c r="W10" s="70"/>
      <c r="X10" s="70"/>
      <c r="Y10" s="68"/>
      <c r="Z10" s="68"/>
      <c r="AA10" s="68"/>
    </row>
    <row r="11" spans="1:27" ht="15.75" customHeight="1" thickBot="1">
      <c r="A11" s="13"/>
      <c r="B11" s="33" t="s">
        <v>11</v>
      </c>
      <c r="C11" s="47"/>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30">
        <v>0</v>
      </c>
      <c r="Z11" s="30">
        <v>0</v>
      </c>
      <c r="AA11" s="30">
        <v>0</v>
      </c>
    </row>
    <row r="12" spans="1:27" ht="15.75" customHeight="1" thickBot="1">
      <c r="A12" s="13"/>
      <c r="B12" s="33"/>
      <c r="C12" s="47"/>
      <c r="D12" s="49"/>
      <c r="E12" s="49"/>
      <c r="F12" s="49"/>
      <c r="G12" s="49"/>
      <c r="H12" s="49"/>
      <c r="I12" s="49"/>
      <c r="J12" s="49"/>
      <c r="K12" s="49"/>
      <c r="L12" s="49"/>
      <c r="M12" s="49"/>
      <c r="N12" s="49"/>
      <c r="O12" s="49"/>
      <c r="P12" s="49"/>
      <c r="Q12" s="49"/>
      <c r="R12" s="49"/>
      <c r="S12" s="49"/>
      <c r="T12" s="49"/>
      <c r="U12" s="49"/>
      <c r="V12" s="49"/>
      <c r="W12" s="49"/>
      <c r="X12" s="49"/>
      <c r="Y12" s="30"/>
      <c r="Z12" s="30"/>
      <c r="AA12" s="30"/>
    </row>
    <row r="13" spans="1:27" ht="16.5" customHeight="1" thickBot="1">
      <c r="A13" s="13"/>
      <c r="B13" s="33" t="s">
        <v>30</v>
      </c>
      <c r="C13" s="47"/>
      <c r="D13" s="48" t="s">
        <v>12</v>
      </c>
      <c r="E13" s="48" t="s">
        <v>12</v>
      </c>
      <c r="F13" s="48" t="s">
        <v>12</v>
      </c>
      <c r="G13" s="48" t="s">
        <v>12</v>
      </c>
      <c r="H13" s="48" t="s">
        <v>12</v>
      </c>
      <c r="I13" s="48" t="s">
        <v>12</v>
      </c>
      <c r="J13" s="48" t="s">
        <v>12</v>
      </c>
      <c r="K13" s="48" t="s">
        <v>12</v>
      </c>
      <c r="L13" s="48" t="s">
        <v>12</v>
      </c>
      <c r="M13" s="48" t="s">
        <v>12</v>
      </c>
      <c r="N13" s="48" t="s">
        <v>12</v>
      </c>
      <c r="O13" s="48" t="s">
        <v>12</v>
      </c>
      <c r="P13" s="48" t="s">
        <v>12</v>
      </c>
      <c r="Q13" s="48" t="s">
        <v>12</v>
      </c>
      <c r="R13" s="48" t="s">
        <v>12</v>
      </c>
      <c r="S13" s="48" t="s">
        <v>12</v>
      </c>
      <c r="T13" s="48" t="s">
        <v>12</v>
      </c>
      <c r="U13" s="48" t="s">
        <v>12</v>
      </c>
      <c r="V13" s="48" t="s">
        <v>12</v>
      </c>
      <c r="W13" s="48" t="s">
        <v>12</v>
      </c>
      <c r="X13" s="48" t="s">
        <v>12</v>
      </c>
      <c r="Y13" s="30" t="s">
        <v>12</v>
      </c>
      <c r="Z13" s="30" t="s">
        <v>12</v>
      </c>
      <c r="AA13" s="30" t="s">
        <v>12</v>
      </c>
    </row>
    <row r="14" spans="1:27" ht="16.5" customHeight="1" thickBot="1">
      <c r="A14" s="13"/>
      <c r="B14" s="33"/>
      <c r="C14" s="47"/>
      <c r="D14" s="49"/>
      <c r="E14" s="49"/>
      <c r="F14" s="49"/>
      <c r="G14" s="49"/>
      <c r="H14" s="49"/>
      <c r="I14" s="49"/>
      <c r="J14" s="49"/>
      <c r="K14" s="49"/>
      <c r="L14" s="49"/>
      <c r="M14" s="49"/>
      <c r="N14" s="49"/>
      <c r="O14" s="49"/>
      <c r="P14" s="49"/>
      <c r="Q14" s="49"/>
      <c r="R14" s="49"/>
      <c r="S14" s="49"/>
      <c r="T14" s="49"/>
      <c r="U14" s="49"/>
      <c r="V14" s="49"/>
      <c r="W14" s="49"/>
      <c r="X14" s="49"/>
      <c r="Y14" s="30"/>
      <c r="Z14" s="30"/>
      <c r="AA14" s="30"/>
    </row>
    <row r="15" spans="1:27" ht="15.75" customHeight="1" thickBot="1">
      <c r="A15" s="13"/>
      <c r="B15" s="33" t="s">
        <v>45</v>
      </c>
      <c r="C15" s="47"/>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30">
        <v>0</v>
      </c>
      <c r="Z15" s="30">
        <v>0</v>
      </c>
      <c r="AA15" s="30">
        <v>0</v>
      </c>
    </row>
    <row r="16" spans="1:27" ht="15.75" customHeight="1" thickBot="1">
      <c r="A16" s="13"/>
      <c r="B16" s="33"/>
      <c r="C16" s="47"/>
      <c r="D16" s="49"/>
      <c r="E16" s="49"/>
      <c r="F16" s="49"/>
      <c r="G16" s="49"/>
      <c r="H16" s="49"/>
      <c r="I16" s="49"/>
      <c r="J16" s="49"/>
      <c r="K16" s="49"/>
      <c r="L16" s="49"/>
      <c r="M16" s="49"/>
      <c r="N16" s="49"/>
      <c r="O16" s="49"/>
      <c r="P16" s="49"/>
      <c r="Q16" s="49"/>
      <c r="R16" s="49"/>
      <c r="S16" s="49"/>
      <c r="T16" s="49"/>
      <c r="U16" s="49"/>
      <c r="V16" s="49"/>
      <c r="W16" s="49"/>
      <c r="X16" s="49"/>
      <c r="Y16" s="30"/>
      <c r="Z16" s="30"/>
      <c r="AA16" s="30"/>
    </row>
    <row r="17" spans="1:27" ht="15.75" customHeight="1" thickBot="1">
      <c r="A17" s="13"/>
      <c r="B17" s="33" t="s">
        <v>58</v>
      </c>
      <c r="C17" s="47"/>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30">
        <v>0</v>
      </c>
      <c r="Z17" s="30">
        <v>0</v>
      </c>
      <c r="AA17" s="30">
        <v>0</v>
      </c>
    </row>
    <row r="18" spans="1:27" ht="15.75" customHeight="1" thickBot="1">
      <c r="A18" s="13"/>
      <c r="B18" s="33"/>
      <c r="C18" s="47"/>
      <c r="D18" s="49"/>
      <c r="E18" s="49"/>
      <c r="F18" s="49"/>
      <c r="G18" s="49"/>
      <c r="H18" s="49"/>
      <c r="I18" s="49"/>
      <c r="J18" s="49"/>
      <c r="K18" s="49"/>
      <c r="L18" s="49"/>
      <c r="M18" s="49"/>
      <c r="N18" s="49"/>
      <c r="O18" s="49"/>
      <c r="P18" s="49"/>
      <c r="Q18" s="49"/>
      <c r="R18" s="49"/>
      <c r="S18" s="49"/>
      <c r="T18" s="49"/>
      <c r="U18" s="49"/>
      <c r="V18" s="49"/>
      <c r="W18" s="49"/>
      <c r="X18" s="49"/>
      <c r="Y18" s="30"/>
      <c r="Z18" s="30"/>
      <c r="AA18" s="30"/>
    </row>
    <row r="19" spans="1:27" ht="15.75" customHeight="1" thickBot="1">
      <c r="A19" s="13"/>
      <c r="B19" s="33" t="s">
        <v>13</v>
      </c>
      <c r="C19" s="47"/>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30">
        <v>0</v>
      </c>
      <c r="Z19" s="30">
        <v>0</v>
      </c>
      <c r="AA19" s="30">
        <v>0</v>
      </c>
    </row>
    <row r="20" spans="1:27" ht="15.75" customHeight="1" thickBot="1">
      <c r="A20" s="13"/>
      <c r="B20" s="33"/>
      <c r="C20" s="47"/>
      <c r="D20" s="49"/>
      <c r="E20" s="49"/>
      <c r="F20" s="49"/>
      <c r="G20" s="49"/>
      <c r="H20" s="49"/>
      <c r="I20" s="49"/>
      <c r="J20" s="49"/>
      <c r="K20" s="49"/>
      <c r="L20" s="49"/>
      <c r="M20" s="49"/>
      <c r="N20" s="49"/>
      <c r="O20" s="49"/>
      <c r="P20" s="49"/>
      <c r="Q20" s="49"/>
      <c r="R20" s="49"/>
      <c r="S20" s="49"/>
      <c r="T20" s="49"/>
      <c r="U20" s="49"/>
      <c r="V20" s="49"/>
      <c r="W20" s="49"/>
      <c r="X20" s="49"/>
      <c r="Y20" s="30"/>
      <c r="Z20" s="30"/>
      <c r="AA20" s="30"/>
    </row>
    <row r="21" spans="1:27" ht="15.75" customHeight="1" thickBot="1">
      <c r="A21" s="13"/>
      <c r="B21" s="33" t="s">
        <v>14</v>
      </c>
      <c r="C21" s="47"/>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30">
        <v>0</v>
      </c>
      <c r="Z21" s="30">
        <v>0</v>
      </c>
      <c r="AA21" s="30">
        <v>0</v>
      </c>
    </row>
    <row r="22" spans="1:27" ht="15.75" customHeight="1" thickBot="1">
      <c r="A22" s="13"/>
      <c r="B22" s="33"/>
      <c r="C22" s="47"/>
      <c r="D22" s="49"/>
      <c r="E22" s="49"/>
      <c r="F22" s="49"/>
      <c r="G22" s="49"/>
      <c r="H22" s="49"/>
      <c r="I22" s="49"/>
      <c r="J22" s="49"/>
      <c r="K22" s="49"/>
      <c r="L22" s="49"/>
      <c r="M22" s="49"/>
      <c r="N22" s="49"/>
      <c r="O22" s="49"/>
      <c r="P22" s="49"/>
      <c r="Q22" s="49"/>
      <c r="R22" s="49"/>
      <c r="S22" s="49"/>
      <c r="T22" s="49"/>
      <c r="U22" s="49"/>
      <c r="V22" s="49"/>
      <c r="W22" s="49"/>
      <c r="X22" s="49"/>
      <c r="Y22" s="30"/>
      <c r="Z22" s="30"/>
      <c r="AA22" s="30"/>
    </row>
    <row r="23" spans="1:27" ht="15.75" customHeight="1" thickBot="1">
      <c r="A23" s="13"/>
      <c r="B23" s="33" t="s">
        <v>15</v>
      </c>
      <c r="C23" s="47"/>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30">
        <v>0</v>
      </c>
      <c r="Z23" s="30">
        <v>0</v>
      </c>
      <c r="AA23" s="30">
        <v>0</v>
      </c>
    </row>
    <row r="24" spans="1:27" ht="15.75" customHeight="1" thickBot="1">
      <c r="A24" s="13"/>
      <c r="B24" s="33"/>
      <c r="C24" s="47"/>
      <c r="D24" s="49"/>
      <c r="E24" s="49"/>
      <c r="F24" s="49"/>
      <c r="G24" s="49"/>
      <c r="H24" s="49"/>
      <c r="I24" s="49"/>
      <c r="J24" s="49"/>
      <c r="K24" s="49"/>
      <c r="L24" s="49"/>
      <c r="M24" s="49"/>
      <c r="N24" s="49"/>
      <c r="O24" s="49"/>
      <c r="P24" s="49"/>
      <c r="Q24" s="49"/>
      <c r="R24" s="49"/>
      <c r="S24" s="49"/>
      <c r="T24" s="49"/>
      <c r="U24" s="49"/>
      <c r="V24" s="49"/>
      <c r="W24" s="49"/>
      <c r="X24" s="49"/>
      <c r="Y24" s="30"/>
      <c r="Z24" s="30"/>
      <c r="AA24" s="30"/>
    </row>
    <row r="25" spans="1:27" ht="15.75" customHeight="1" thickBot="1">
      <c r="A25" s="13"/>
      <c r="B25" s="33" t="s">
        <v>16</v>
      </c>
      <c r="C25" s="47"/>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30">
        <v>0</v>
      </c>
      <c r="Z25" s="30">
        <v>0</v>
      </c>
      <c r="AA25" s="30">
        <v>0</v>
      </c>
    </row>
    <row r="26" spans="1:27" ht="15.75" customHeight="1" thickBot="1">
      <c r="A26" s="13"/>
      <c r="B26" s="33"/>
      <c r="C26" s="47"/>
      <c r="D26" s="49"/>
      <c r="E26" s="49"/>
      <c r="F26" s="49"/>
      <c r="G26" s="49"/>
      <c r="H26" s="49"/>
      <c r="I26" s="49"/>
      <c r="J26" s="49"/>
      <c r="K26" s="49"/>
      <c r="L26" s="49"/>
      <c r="M26" s="49"/>
      <c r="N26" s="49"/>
      <c r="O26" s="49"/>
      <c r="P26" s="49"/>
      <c r="Q26" s="49"/>
      <c r="R26" s="49"/>
      <c r="S26" s="49"/>
      <c r="T26" s="49"/>
      <c r="U26" s="49"/>
      <c r="V26" s="49"/>
      <c r="W26" s="49"/>
      <c r="X26" s="49"/>
      <c r="Y26" s="30"/>
      <c r="Z26" s="30"/>
      <c r="AA26" s="30"/>
    </row>
    <row r="27" spans="1:27" ht="16.5" customHeight="1" hidden="1" thickBot="1">
      <c r="A27" s="13"/>
      <c r="B27" s="17"/>
      <c r="C27" s="13"/>
      <c r="D27" s="63">
        <f>IF(D17=0,0,+(D17/2)*(3600/D21))</f>
        <v>0</v>
      </c>
      <c r="E27" s="63">
        <f>IF(E17=0,0,+(E17/2)*(3600/E21))</f>
        <v>0</v>
      </c>
      <c r="F27" s="63">
        <f>IF(F17=0,0,+(F17/2)*(3600/F21))</f>
        <v>0</v>
      </c>
      <c r="G27" s="65">
        <f>IF(G17=0,0,+(G17/2)*(3600/G21))</f>
        <v>0</v>
      </c>
      <c r="H27" s="63">
        <f>IF(H17=0,0,+(H17/2)*(3600/H21))</f>
        <v>0</v>
      </c>
      <c r="I27" s="63">
        <f aca="true" t="shared" si="0" ref="I27:AA27">IF(I17=0,0,+(I17/2)*(3600/I21))</f>
        <v>0</v>
      </c>
      <c r="J27" s="63">
        <f t="shared" si="0"/>
        <v>0</v>
      </c>
      <c r="K27" s="63">
        <f t="shared" si="0"/>
        <v>0</v>
      </c>
      <c r="L27" s="63">
        <f t="shared" si="0"/>
        <v>0</v>
      </c>
      <c r="M27" s="63">
        <f t="shared" si="0"/>
        <v>0</v>
      </c>
      <c r="N27" s="63">
        <f t="shared" si="0"/>
        <v>0</v>
      </c>
      <c r="O27" s="63">
        <f t="shared" si="0"/>
        <v>0</v>
      </c>
      <c r="P27" s="63">
        <f t="shared" si="0"/>
        <v>0</v>
      </c>
      <c r="Q27" s="63">
        <f t="shared" si="0"/>
        <v>0</v>
      </c>
      <c r="R27" s="63">
        <f t="shared" si="0"/>
        <v>0</v>
      </c>
      <c r="S27" s="63">
        <f t="shared" si="0"/>
        <v>0</v>
      </c>
      <c r="T27" s="63">
        <f t="shared" si="0"/>
        <v>0</v>
      </c>
      <c r="U27" s="63">
        <f t="shared" si="0"/>
        <v>0</v>
      </c>
      <c r="V27" s="63">
        <f t="shared" si="0"/>
        <v>0</v>
      </c>
      <c r="W27" s="63">
        <f t="shared" si="0"/>
        <v>0</v>
      </c>
      <c r="X27" s="63">
        <f t="shared" si="0"/>
        <v>0</v>
      </c>
      <c r="Y27" s="22">
        <f t="shared" si="0"/>
        <v>0</v>
      </c>
      <c r="Z27" s="22">
        <f t="shared" si="0"/>
        <v>0</v>
      </c>
      <c r="AA27" s="22">
        <f t="shared" si="0"/>
        <v>0</v>
      </c>
    </row>
    <row r="28" spans="1:27" ht="16.5" customHeight="1" hidden="1" thickBot="1">
      <c r="A28" s="13"/>
      <c r="B28" s="17" t="s">
        <v>17</v>
      </c>
      <c r="C28" s="13"/>
      <c r="D28" s="64"/>
      <c r="E28" s="64"/>
      <c r="F28" s="64"/>
      <c r="G28" s="66"/>
      <c r="H28" s="64"/>
      <c r="I28" s="64"/>
      <c r="J28" s="64"/>
      <c r="K28" s="64"/>
      <c r="L28" s="64"/>
      <c r="M28" s="64"/>
      <c r="N28" s="64"/>
      <c r="O28" s="64"/>
      <c r="P28" s="64"/>
      <c r="Q28" s="64"/>
      <c r="R28" s="64"/>
      <c r="S28" s="64"/>
      <c r="T28" s="64"/>
      <c r="U28" s="64"/>
      <c r="V28" s="64"/>
      <c r="W28" s="64"/>
      <c r="X28" s="64"/>
      <c r="Y28" s="22"/>
      <c r="Z28" s="22"/>
      <c r="AA28" s="22"/>
    </row>
    <row r="29" spans="1:27" ht="16.5" customHeight="1" hidden="1" thickBot="1">
      <c r="A29" s="13"/>
      <c r="B29" s="17"/>
      <c r="C29" s="13"/>
      <c r="D29" s="63">
        <f>+D11-D27</f>
        <v>0</v>
      </c>
      <c r="E29" s="63">
        <f>+E11-E27</f>
        <v>0</v>
      </c>
      <c r="F29" s="63">
        <f>+F11-F27</f>
        <v>0</v>
      </c>
      <c r="G29" s="63">
        <f>+G11-G27</f>
        <v>0</v>
      </c>
      <c r="H29" s="63">
        <f>+H11-H27</f>
        <v>0</v>
      </c>
      <c r="I29" s="63">
        <f aca="true" t="shared" si="1" ref="I29:AA29">+I11-I27</f>
        <v>0</v>
      </c>
      <c r="J29" s="63">
        <f t="shared" si="1"/>
        <v>0</v>
      </c>
      <c r="K29" s="63">
        <f t="shared" si="1"/>
        <v>0</v>
      </c>
      <c r="L29" s="63">
        <f t="shared" si="1"/>
        <v>0</v>
      </c>
      <c r="M29" s="63">
        <f t="shared" si="1"/>
        <v>0</v>
      </c>
      <c r="N29" s="63">
        <f t="shared" si="1"/>
        <v>0</v>
      </c>
      <c r="O29" s="63">
        <f t="shared" si="1"/>
        <v>0</v>
      </c>
      <c r="P29" s="63">
        <f t="shared" si="1"/>
        <v>0</v>
      </c>
      <c r="Q29" s="63">
        <f t="shared" si="1"/>
        <v>0</v>
      </c>
      <c r="R29" s="63">
        <f t="shared" si="1"/>
        <v>0</v>
      </c>
      <c r="S29" s="63">
        <f t="shared" si="1"/>
        <v>0</v>
      </c>
      <c r="T29" s="63">
        <f t="shared" si="1"/>
        <v>0</v>
      </c>
      <c r="U29" s="63">
        <f t="shared" si="1"/>
        <v>0</v>
      </c>
      <c r="V29" s="63">
        <f t="shared" si="1"/>
        <v>0</v>
      </c>
      <c r="W29" s="63">
        <f t="shared" si="1"/>
        <v>0</v>
      </c>
      <c r="X29" s="63">
        <f t="shared" si="1"/>
        <v>0</v>
      </c>
      <c r="Y29" s="22">
        <f t="shared" si="1"/>
        <v>0</v>
      </c>
      <c r="Z29" s="22">
        <f t="shared" si="1"/>
        <v>0</v>
      </c>
      <c r="AA29" s="22">
        <f t="shared" si="1"/>
        <v>0</v>
      </c>
    </row>
    <row r="30" spans="1:27" ht="16.5" customHeight="1" hidden="1" thickBot="1">
      <c r="A30" s="13"/>
      <c r="B30" s="17" t="s">
        <v>18</v>
      </c>
      <c r="C30" s="13"/>
      <c r="D30" s="64"/>
      <c r="E30" s="64"/>
      <c r="F30" s="64"/>
      <c r="G30" s="64"/>
      <c r="H30" s="64"/>
      <c r="I30" s="64"/>
      <c r="J30" s="64"/>
      <c r="K30" s="64"/>
      <c r="L30" s="64"/>
      <c r="M30" s="64"/>
      <c r="N30" s="64"/>
      <c r="O30" s="64"/>
      <c r="P30" s="64"/>
      <c r="Q30" s="64"/>
      <c r="R30" s="64"/>
      <c r="S30" s="64"/>
      <c r="T30" s="64"/>
      <c r="U30" s="64"/>
      <c r="V30" s="64"/>
      <c r="W30" s="64"/>
      <c r="X30" s="64"/>
      <c r="Y30" s="22"/>
      <c r="Z30" s="22"/>
      <c r="AA30" s="22"/>
    </row>
    <row r="31" spans="1:27" ht="16.5" customHeight="1" hidden="1" thickBot="1">
      <c r="A31" s="13"/>
      <c r="B31" s="17"/>
      <c r="C31" s="13"/>
      <c r="D31" s="65">
        <f>+D11+D15</f>
        <v>0</v>
      </c>
      <c r="E31" s="65">
        <f>+E11+E15</f>
        <v>0</v>
      </c>
      <c r="F31" s="65">
        <f>+F11+F15</f>
        <v>0</v>
      </c>
      <c r="G31" s="65">
        <f>+G11+G15</f>
        <v>0</v>
      </c>
      <c r="H31" s="65">
        <f>+H11+H15</f>
        <v>0</v>
      </c>
      <c r="I31" s="65">
        <f aca="true" t="shared" si="2" ref="I31:AA31">+I11+I15</f>
        <v>0</v>
      </c>
      <c r="J31" s="65">
        <f t="shared" si="2"/>
        <v>0</v>
      </c>
      <c r="K31" s="65">
        <f t="shared" si="2"/>
        <v>0</v>
      </c>
      <c r="L31" s="65">
        <f t="shared" si="2"/>
        <v>0</v>
      </c>
      <c r="M31" s="65">
        <f t="shared" si="2"/>
        <v>0</v>
      </c>
      <c r="N31" s="65">
        <f t="shared" si="2"/>
        <v>0</v>
      </c>
      <c r="O31" s="65">
        <f t="shared" si="2"/>
        <v>0</v>
      </c>
      <c r="P31" s="65">
        <f t="shared" si="2"/>
        <v>0</v>
      </c>
      <c r="Q31" s="65">
        <f t="shared" si="2"/>
        <v>0</v>
      </c>
      <c r="R31" s="65">
        <f t="shared" si="2"/>
        <v>0</v>
      </c>
      <c r="S31" s="65">
        <f t="shared" si="2"/>
        <v>0</v>
      </c>
      <c r="T31" s="65">
        <f t="shared" si="2"/>
        <v>0</v>
      </c>
      <c r="U31" s="65">
        <f t="shared" si="2"/>
        <v>0</v>
      </c>
      <c r="V31" s="65">
        <f t="shared" si="2"/>
        <v>0</v>
      </c>
      <c r="W31" s="65">
        <f t="shared" si="2"/>
        <v>0</v>
      </c>
      <c r="X31" s="65">
        <f t="shared" si="2"/>
        <v>0</v>
      </c>
      <c r="Y31" s="52">
        <f t="shared" si="2"/>
        <v>0</v>
      </c>
      <c r="Z31" s="52">
        <f t="shared" si="2"/>
        <v>0</v>
      </c>
      <c r="AA31" s="52">
        <f t="shared" si="2"/>
        <v>0</v>
      </c>
    </row>
    <row r="32" spans="1:27" ht="16.5" customHeight="1" hidden="1" thickBot="1">
      <c r="A32" s="13"/>
      <c r="B32" s="17" t="s">
        <v>19</v>
      </c>
      <c r="C32" s="13"/>
      <c r="D32" s="66"/>
      <c r="E32" s="66"/>
      <c r="F32" s="66"/>
      <c r="G32" s="66"/>
      <c r="H32" s="66"/>
      <c r="I32" s="66"/>
      <c r="J32" s="66"/>
      <c r="K32" s="66"/>
      <c r="L32" s="66"/>
      <c r="M32" s="66"/>
      <c r="N32" s="66"/>
      <c r="O32" s="66"/>
      <c r="P32" s="66"/>
      <c r="Q32" s="66"/>
      <c r="R32" s="66"/>
      <c r="S32" s="66"/>
      <c r="T32" s="66"/>
      <c r="U32" s="66"/>
      <c r="V32" s="66"/>
      <c r="W32" s="66"/>
      <c r="X32" s="66"/>
      <c r="Y32" s="52"/>
      <c r="Z32" s="52"/>
      <c r="AA32" s="52"/>
    </row>
    <row r="33" spans="1:27" ht="16.5" customHeight="1" hidden="1" thickBot="1">
      <c r="A33" s="13"/>
      <c r="B33" s="17"/>
      <c r="C33" s="13"/>
      <c r="D33" s="63">
        <f>+IF(D19=0,0,600*(D23/D19))</f>
        <v>0</v>
      </c>
      <c r="E33" s="63">
        <f>+IF(E19=0,0,600*(E23/E19))</f>
        <v>0</v>
      </c>
      <c r="F33" s="63">
        <f>+IF(F19=0,0,600*(F23/F19))</f>
        <v>0</v>
      </c>
      <c r="G33" s="63">
        <f>+IF(G19=0,0,600*(G23/G19))</f>
        <v>0</v>
      </c>
      <c r="H33" s="63">
        <f>+IF(H19=0,0,600*(H23/H19))</f>
        <v>0</v>
      </c>
      <c r="I33" s="63">
        <f aca="true" t="shared" si="3" ref="I33:AA33">+IF(I19=0,0,600*(I23/I19))</f>
        <v>0</v>
      </c>
      <c r="J33" s="63">
        <f t="shared" si="3"/>
        <v>0</v>
      </c>
      <c r="K33" s="63">
        <f t="shared" si="3"/>
        <v>0</v>
      </c>
      <c r="L33" s="63">
        <f t="shared" si="3"/>
        <v>0</v>
      </c>
      <c r="M33" s="63">
        <f t="shared" si="3"/>
        <v>0</v>
      </c>
      <c r="N33" s="63">
        <f t="shared" si="3"/>
        <v>0</v>
      </c>
      <c r="O33" s="63">
        <f t="shared" si="3"/>
        <v>0</v>
      </c>
      <c r="P33" s="63">
        <f t="shared" si="3"/>
        <v>0</v>
      </c>
      <c r="Q33" s="63">
        <f t="shared" si="3"/>
        <v>0</v>
      </c>
      <c r="R33" s="63">
        <f t="shared" si="3"/>
        <v>0</v>
      </c>
      <c r="S33" s="63">
        <f t="shared" si="3"/>
        <v>0</v>
      </c>
      <c r="T33" s="63">
        <f t="shared" si="3"/>
        <v>0</v>
      </c>
      <c r="U33" s="63">
        <f t="shared" si="3"/>
        <v>0</v>
      </c>
      <c r="V33" s="63">
        <f t="shared" si="3"/>
        <v>0</v>
      </c>
      <c r="W33" s="63">
        <f t="shared" si="3"/>
        <v>0</v>
      </c>
      <c r="X33" s="63">
        <f t="shared" si="3"/>
        <v>0</v>
      </c>
      <c r="Y33" s="22">
        <f t="shared" si="3"/>
        <v>0</v>
      </c>
      <c r="Z33" s="22">
        <f t="shared" si="3"/>
        <v>0</v>
      </c>
      <c r="AA33" s="22">
        <f t="shared" si="3"/>
        <v>0</v>
      </c>
    </row>
    <row r="34" spans="1:27" ht="16.5" customHeight="1" hidden="1" thickBot="1">
      <c r="A34" s="13"/>
      <c r="B34" s="17" t="s">
        <v>20</v>
      </c>
      <c r="C34" s="13"/>
      <c r="D34" s="64"/>
      <c r="E34" s="64"/>
      <c r="F34" s="64"/>
      <c r="G34" s="64"/>
      <c r="H34" s="64"/>
      <c r="I34" s="64"/>
      <c r="J34" s="64"/>
      <c r="K34" s="64"/>
      <c r="L34" s="64"/>
      <c r="M34" s="64"/>
      <c r="N34" s="64"/>
      <c r="O34" s="64"/>
      <c r="P34" s="64"/>
      <c r="Q34" s="64"/>
      <c r="R34" s="64"/>
      <c r="S34" s="64"/>
      <c r="T34" s="64"/>
      <c r="U34" s="64"/>
      <c r="V34" s="64"/>
      <c r="W34" s="64"/>
      <c r="X34" s="64"/>
      <c r="Y34" s="22"/>
      <c r="Z34" s="22"/>
      <c r="AA34" s="22"/>
    </row>
    <row r="35" spans="1:27" ht="16.5" customHeight="1" hidden="1" thickBot="1">
      <c r="A35" s="13"/>
      <c r="B35" s="17"/>
      <c r="C35" s="13"/>
      <c r="D35" s="65">
        <f>+D29+D15</f>
        <v>0</v>
      </c>
      <c r="E35" s="65">
        <f>+E29+E15</f>
        <v>0</v>
      </c>
      <c r="F35" s="65">
        <f>+F29+F15</f>
        <v>0</v>
      </c>
      <c r="G35" s="65">
        <f>+G29+G15</f>
        <v>0</v>
      </c>
      <c r="H35" s="65">
        <f>+H29+H15</f>
        <v>0</v>
      </c>
      <c r="I35" s="65">
        <f aca="true" t="shared" si="4" ref="I35:AA35">+I29+I15</f>
        <v>0</v>
      </c>
      <c r="J35" s="65">
        <f t="shared" si="4"/>
        <v>0</v>
      </c>
      <c r="K35" s="65">
        <f t="shared" si="4"/>
        <v>0</v>
      </c>
      <c r="L35" s="65">
        <f t="shared" si="4"/>
        <v>0</v>
      </c>
      <c r="M35" s="65">
        <f t="shared" si="4"/>
        <v>0</v>
      </c>
      <c r="N35" s="65">
        <f t="shared" si="4"/>
        <v>0</v>
      </c>
      <c r="O35" s="65">
        <f t="shared" si="4"/>
        <v>0</v>
      </c>
      <c r="P35" s="65">
        <f t="shared" si="4"/>
        <v>0</v>
      </c>
      <c r="Q35" s="65">
        <f t="shared" si="4"/>
        <v>0</v>
      </c>
      <c r="R35" s="65">
        <f t="shared" si="4"/>
        <v>0</v>
      </c>
      <c r="S35" s="65">
        <f t="shared" si="4"/>
        <v>0</v>
      </c>
      <c r="T35" s="65">
        <f t="shared" si="4"/>
        <v>0</v>
      </c>
      <c r="U35" s="65">
        <f t="shared" si="4"/>
        <v>0</v>
      </c>
      <c r="V35" s="65">
        <f t="shared" si="4"/>
        <v>0</v>
      </c>
      <c r="W35" s="65">
        <f t="shared" si="4"/>
        <v>0</v>
      </c>
      <c r="X35" s="65">
        <f t="shared" si="4"/>
        <v>0</v>
      </c>
      <c r="Y35" s="52">
        <f t="shared" si="4"/>
        <v>0</v>
      </c>
      <c r="Z35" s="52">
        <f t="shared" si="4"/>
        <v>0</v>
      </c>
      <c r="AA35" s="52">
        <f t="shared" si="4"/>
        <v>0</v>
      </c>
    </row>
    <row r="36" spans="1:27" ht="16.5" customHeight="1" hidden="1" thickBot="1">
      <c r="A36" s="13"/>
      <c r="B36" s="17" t="s">
        <v>21</v>
      </c>
      <c r="C36" s="13"/>
      <c r="D36" s="66"/>
      <c r="E36" s="66"/>
      <c r="F36" s="66"/>
      <c r="G36" s="66"/>
      <c r="H36" s="66"/>
      <c r="I36" s="66"/>
      <c r="J36" s="66"/>
      <c r="K36" s="66"/>
      <c r="L36" s="66"/>
      <c r="M36" s="66"/>
      <c r="N36" s="66"/>
      <c r="O36" s="66"/>
      <c r="P36" s="66"/>
      <c r="Q36" s="66"/>
      <c r="R36" s="66"/>
      <c r="S36" s="66"/>
      <c r="T36" s="66"/>
      <c r="U36" s="66"/>
      <c r="V36" s="66"/>
      <c r="W36" s="66"/>
      <c r="X36" s="66"/>
      <c r="Y36" s="52"/>
      <c r="Z36" s="52"/>
      <c r="AA36" s="52"/>
    </row>
    <row r="37" spans="1:27" ht="16.5" customHeight="1" hidden="1" thickBot="1">
      <c r="A37" s="13"/>
      <c r="B37" s="17"/>
      <c r="C37" s="13"/>
      <c r="D37" s="65">
        <f>+IF(D21=0,0,1200*(D25/D21))</f>
        <v>0</v>
      </c>
      <c r="E37" s="65">
        <f>+IF(E21=0,0,1200*(E25/E21))</f>
        <v>0</v>
      </c>
      <c r="F37" s="65">
        <f>+IF(F21=0,0,1200*(F25/F21))</f>
        <v>0</v>
      </c>
      <c r="G37" s="65">
        <f>+IF(G21=0,0,1200*(G25/G21))</f>
        <v>0</v>
      </c>
      <c r="H37" s="65">
        <f>+IF(H21=0,0,1200*(H25/H21))</f>
        <v>0</v>
      </c>
      <c r="I37" s="65">
        <f aca="true" t="shared" si="5" ref="I37:AA37">+IF(I21=0,0,1200*(I25/I21))</f>
        <v>0</v>
      </c>
      <c r="J37" s="65">
        <f t="shared" si="5"/>
        <v>0</v>
      </c>
      <c r="K37" s="65">
        <f t="shared" si="5"/>
        <v>0</v>
      </c>
      <c r="L37" s="65">
        <f t="shared" si="5"/>
        <v>0</v>
      </c>
      <c r="M37" s="65">
        <f t="shared" si="5"/>
        <v>0</v>
      </c>
      <c r="N37" s="65">
        <f t="shared" si="5"/>
        <v>0</v>
      </c>
      <c r="O37" s="65">
        <f t="shared" si="5"/>
        <v>0</v>
      </c>
      <c r="P37" s="65">
        <f t="shared" si="5"/>
        <v>0</v>
      </c>
      <c r="Q37" s="65">
        <f t="shared" si="5"/>
        <v>0</v>
      </c>
      <c r="R37" s="65">
        <f t="shared" si="5"/>
        <v>0</v>
      </c>
      <c r="S37" s="65">
        <f t="shared" si="5"/>
        <v>0</v>
      </c>
      <c r="T37" s="65">
        <f t="shared" si="5"/>
        <v>0</v>
      </c>
      <c r="U37" s="65">
        <f t="shared" si="5"/>
        <v>0</v>
      </c>
      <c r="V37" s="65">
        <f t="shared" si="5"/>
        <v>0</v>
      </c>
      <c r="W37" s="65">
        <f t="shared" si="5"/>
        <v>0</v>
      </c>
      <c r="X37" s="65">
        <f t="shared" si="5"/>
        <v>0</v>
      </c>
      <c r="Y37" s="52">
        <f t="shared" si="5"/>
        <v>0</v>
      </c>
      <c r="Z37" s="52">
        <f t="shared" si="5"/>
        <v>0</v>
      </c>
      <c r="AA37" s="52">
        <f t="shared" si="5"/>
        <v>0</v>
      </c>
    </row>
    <row r="38" spans="1:27" ht="16.5" customHeight="1" hidden="1" thickBot="1">
      <c r="A38" s="13"/>
      <c r="B38" s="17" t="s">
        <v>22</v>
      </c>
      <c r="C38" s="13"/>
      <c r="D38" s="66"/>
      <c r="E38" s="66"/>
      <c r="F38" s="66"/>
      <c r="G38" s="66"/>
      <c r="H38" s="66"/>
      <c r="I38" s="66"/>
      <c r="J38" s="66"/>
      <c r="K38" s="66"/>
      <c r="L38" s="66"/>
      <c r="M38" s="66"/>
      <c r="N38" s="66"/>
      <c r="O38" s="66"/>
      <c r="P38" s="66"/>
      <c r="Q38" s="66"/>
      <c r="R38" s="66"/>
      <c r="S38" s="66"/>
      <c r="T38" s="66"/>
      <c r="U38" s="66"/>
      <c r="V38" s="66"/>
      <c r="W38" s="66"/>
      <c r="X38" s="66"/>
      <c r="Y38" s="52"/>
      <c r="Z38" s="52"/>
      <c r="AA38" s="52"/>
    </row>
    <row r="39" spans="1:27" ht="16.5" customHeight="1" hidden="1" thickBot="1">
      <c r="A39" s="13"/>
      <c r="B39" s="17"/>
      <c r="C39" s="13"/>
      <c r="D39" s="63">
        <f>+D29*D15</f>
        <v>0</v>
      </c>
      <c r="E39" s="63">
        <f>+E29*E15</f>
        <v>0</v>
      </c>
      <c r="F39" s="63">
        <f>+F29*F15</f>
        <v>0</v>
      </c>
      <c r="G39" s="63">
        <f>+G29*G15</f>
        <v>0</v>
      </c>
      <c r="H39" s="63">
        <f>+H29*H15</f>
        <v>0</v>
      </c>
      <c r="I39" s="63">
        <f aca="true" t="shared" si="6" ref="I39:AA39">+I29*I15</f>
        <v>0</v>
      </c>
      <c r="J39" s="63">
        <f t="shared" si="6"/>
        <v>0</v>
      </c>
      <c r="K39" s="63">
        <f t="shared" si="6"/>
        <v>0</v>
      </c>
      <c r="L39" s="63">
        <f t="shared" si="6"/>
        <v>0</v>
      </c>
      <c r="M39" s="63">
        <f t="shared" si="6"/>
        <v>0</v>
      </c>
      <c r="N39" s="63">
        <f t="shared" si="6"/>
        <v>0</v>
      </c>
      <c r="O39" s="63">
        <f t="shared" si="6"/>
        <v>0</v>
      </c>
      <c r="P39" s="63">
        <f t="shared" si="6"/>
        <v>0</v>
      </c>
      <c r="Q39" s="63">
        <f t="shared" si="6"/>
        <v>0</v>
      </c>
      <c r="R39" s="63">
        <f t="shared" si="6"/>
        <v>0</v>
      </c>
      <c r="S39" s="63">
        <f t="shared" si="6"/>
        <v>0</v>
      </c>
      <c r="T39" s="63">
        <f t="shared" si="6"/>
        <v>0</v>
      </c>
      <c r="U39" s="63">
        <f t="shared" si="6"/>
        <v>0</v>
      </c>
      <c r="V39" s="63">
        <f t="shared" si="6"/>
        <v>0</v>
      </c>
      <c r="W39" s="63">
        <f t="shared" si="6"/>
        <v>0</v>
      </c>
      <c r="X39" s="63">
        <f t="shared" si="6"/>
        <v>0</v>
      </c>
      <c r="Y39" s="22">
        <f t="shared" si="6"/>
        <v>0</v>
      </c>
      <c r="Z39" s="22">
        <f t="shared" si="6"/>
        <v>0</v>
      </c>
      <c r="AA39" s="22">
        <f t="shared" si="6"/>
        <v>0</v>
      </c>
    </row>
    <row r="40" spans="1:27" ht="16.5" customHeight="1" hidden="1" thickBot="1">
      <c r="A40" s="13"/>
      <c r="B40" s="17" t="s">
        <v>23</v>
      </c>
      <c r="C40" s="13"/>
      <c r="D40" s="64"/>
      <c r="E40" s="64"/>
      <c r="F40" s="64"/>
      <c r="G40" s="64"/>
      <c r="H40" s="64"/>
      <c r="I40" s="64"/>
      <c r="J40" s="64"/>
      <c r="K40" s="64"/>
      <c r="L40" s="64"/>
      <c r="M40" s="64"/>
      <c r="N40" s="64"/>
      <c r="O40" s="64"/>
      <c r="P40" s="64"/>
      <c r="Q40" s="64"/>
      <c r="R40" s="64"/>
      <c r="S40" s="64"/>
      <c r="T40" s="64"/>
      <c r="U40" s="64"/>
      <c r="V40" s="64"/>
      <c r="W40" s="64"/>
      <c r="X40" s="64"/>
      <c r="Y40" s="22"/>
      <c r="Z40" s="22"/>
      <c r="AA40" s="22"/>
    </row>
    <row r="41" spans="1:27" ht="15.75" customHeight="1">
      <c r="A41" s="13"/>
      <c r="B41" s="17"/>
      <c r="C41" s="13"/>
      <c r="D41" s="9"/>
      <c r="E41" s="9"/>
      <c r="F41" s="9"/>
      <c r="G41" s="9"/>
      <c r="H41" s="9"/>
      <c r="I41" s="9"/>
      <c r="J41" s="9"/>
      <c r="K41" s="9"/>
      <c r="L41" s="9"/>
      <c r="M41" s="9"/>
      <c r="N41" s="9"/>
      <c r="O41" s="9"/>
      <c r="P41" s="9"/>
      <c r="Q41" s="9"/>
      <c r="R41" s="9"/>
      <c r="S41" s="9"/>
      <c r="T41" s="9"/>
      <c r="U41" s="9"/>
      <c r="V41" s="9"/>
      <c r="W41" s="9"/>
      <c r="X41" s="9"/>
      <c r="Y41" s="9"/>
      <c r="Z41" s="9"/>
      <c r="AA41" s="9"/>
    </row>
    <row r="42" spans="1:27" ht="15.75">
      <c r="A42" s="13"/>
      <c r="B42" s="13" t="s">
        <v>24</v>
      </c>
      <c r="C42" s="13"/>
      <c r="D42" s="10">
        <f>IF(D21=0,"",IF((AND(OR((D11&lt;=100),(D15&lt;100)),(D31&lt;D33))),"Permissive",IF(AND(OR((AND((D11&gt;100),(D15&gt;100))),(AND((D13&gt;3600/D21*2),(D15&gt;100))),(D31&gt;=D33)),(OR((D35&lt;D37),(D39&lt;50000)))),"Prot./Perm","")))</f>
      </c>
      <c r="E42" s="10">
        <f>IF(E21=0,"",IF((AND(OR((E11&lt;=100),(E15&lt;100)),(E31&lt;E33))),"Permissive",IF(AND(OR((AND((E11&gt;100),(E15&gt;100))),(AND((E13&gt;3600/E21*2),(E15&gt;100))),(E31&gt;=E33)),(OR((E35&lt;E37),(E39&lt;50000)))),"Prot./Perm","")))</f>
      </c>
      <c r="F42" s="10">
        <f>IF(F21=0,"",IF((AND(OR((F11&lt;=100),(F15&lt;100)),(F31&lt;F33))),"Permissive",IF(AND(OR((AND((F11&gt;100),(F15&gt;100))),(AND((F13&gt;3600/F21*2),(F15&gt;100))),(F31&gt;=F33)),(OR((F35&lt;F37),(F39&lt;50000)))),"Prot./Perm","")))</f>
      </c>
      <c r="G42" s="10">
        <f>IF(G21=0,"",IF((AND(OR((G11&lt;=100),(G15&lt;100)),(G31&lt;G33))),"Permissive",IF(AND(OR((AND((G11&gt;100),(G15&gt;100))),(AND((G13&gt;3600/G21*2),(G15&gt;100))),(G31&gt;=G33)),(OR((G35&lt;G37),(G39&lt;50000)))),"Prot./Perm","")))</f>
      </c>
      <c r="H42" s="10">
        <f>IF(H21=0,"",IF((AND(OR((H11&lt;=100),(H15&lt;100)),(H31&lt;H33))),"Permissive",IF(AND(OR((AND((H11&gt;100),(H15&gt;100))),(AND((H13&gt;3600/H21*2),(H15&gt;100))),(H31&gt;=H33)),(OR((H35&lt;H37),(H39&lt;50000)))),"Prot./Perm","")))</f>
      </c>
      <c r="I42" s="10">
        <f aca="true" t="shared" si="7" ref="I42:AA42">IF(I21=0,"",IF((AND(OR((I11&lt;=100),(I15&lt;100)),(I31&lt;I33))),"Permissive",IF(AND(OR((AND((I11&gt;100),(I15&gt;100))),(AND((I13&gt;3600/I21*2),(I15&gt;100))),(I31&gt;=I33)),(OR((I35&lt;I37),(I39&lt;50000)))),"Prot./Perm","")))</f>
      </c>
      <c r="J42" s="10">
        <f t="shared" si="7"/>
      </c>
      <c r="K42" s="10">
        <f t="shared" si="7"/>
      </c>
      <c r="L42" s="10">
        <f t="shared" si="7"/>
      </c>
      <c r="M42" s="10">
        <f t="shared" si="7"/>
      </c>
      <c r="N42" s="10">
        <f t="shared" si="7"/>
      </c>
      <c r="O42" s="10">
        <f t="shared" si="7"/>
      </c>
      <c r="P42" s="10">
        <f t="shared" si="7"/>
      </c>
      <c r="Q42" s="10">
        <f t="shared" si="7"/>
      </c>
      <c r="R42" s="10">
        <f t="shared" si="7"/>
      </c>
      <c r="S42" s="10">
        <f t="shared" si="7"/>
      </c>
      <c r="T42" s="10">
        <f t="shared" si="7"/>
      </c>
      <c r="U42" s="10">
        <f t="shared" si="7"/>
      </c>
      <c r="V42" s="10">
        <f t="shared" si="7"/>
      </c>
      <c r="W42" s="10">
        <f t="shared" si="7"/>
      </c>
      <c r="X42" s="10">
        <f t="shared" si="7"/>
      </c>
      <c r="Y42" s="10">
        <f t="shared" si="7"/>
      </c>
      <c r="Z42" s="10">
        <f t="shared" si="7"/>
      </c>
      <c r="AA42" s="10">
        <f t="shared" si="7"/>
      </c>
    </row>
    <row r="43" spans="1:27" ht="16.5" thickBot="1">
      <c r="A43" s="13"/>
      <c r="B43" s="13" t="s">
        <v>25</v>
      </c>
      <c r="C43" s="13"/>
      <c r="D43" s="11">
        <f>IF(D21=0,"",IF(OR((D35&gt;=D37),(D39&gt;=50000)),"Prot.Only",""))</f>
      </c>
      <c r="E43" s="11">
        <f aca="true" t="shared" si="8" ref="E43:AA43">IF(E21=0,"",IF(OR((E35&gt;=E37),(E39&gt;=50000)),"Prot.Only",""))</f>
      </c>
      <c r="F43" s="11">
        <f t="shared" si="8"/>
      </c>
      <c r="G43" s="11">
        <f t="shared" si="8"/>
      </c>
      <c r="H43" s="11">
        <f t="shared" si="8"/>
      </c>
      <c r="I43" s="11">
        <f t="shared" si="8"/>
      </c>
      <c r="J43" s="11">
        <f t="shared" si="8"/>
      </c>
      <c r="K43" s="11">
        <f t="shared" si="8"/>
      </c>
      <c r="L43" s="11">
        <f t="shared" si="8"/>
      </c>
      <c r="M43" s="11">
        <f t="shared" si="8"/>
      </c>
      <c r="N43" s="11">
        <f t="shared" si="8"/>
      </c>
      <c r="O43" s="11">
        <f t="shared" si="8"/>
      </c>
      <c r="P43" s="11">
        <f t="shared" si="8"/>
      </c>
      <c r="Q43" s="11">
        <f t="shared" si="8"/>
      </c>
      <c r="R43" s="11">
        <f t="shared" si="8"/>
      </c>
      <c r="S43" s="11">
        <f t="shared" si="8"/>
      </c>
      <c r="T43" s="11">
        <f t="shared" si="8"/>
      </c>
      <c r="U43" s="11">
        <f t="shared" si="8"/>
      </c>
      <c r="V43" s="11">
        <f t="shared" si="8"/>
      </c>
      <c r="W43" s="11">
        <f t="shared" si="8"/>
      </c>
      <c r="X43" s="11">
        <f t="shared" si="8"/>
      </c>
      <c r="Y43" s="11">
        <f t="shared" si="8"/>
      </c>
      <c r="Z43" s="11">
        <f t="shared" si="8"/>
      </c>
      <c r="AA43" s="11">
        <f t="shared" si="8"/>
      </c>
    </row>
    <row r="44" spans="5:7" ht="15">
      <c r="E44" s="3"/>
      <c r="G44" s="6"/>
    </row>
    <row r="45" ht="15">
      <c r="D45" s="19" t="s">
        <v>29</v>
      </c>
    </row>
    <row r="46" ht="15">
      <c r="D46" s="19" t="s">
        <v>26</v>
      </c>
    </row>
    <row r="47" ht="15">
      <c r="D47" s="19" t="s">
        <v>27</v>
      </c>
    </row>
    <row r="48" ht="15">
      <c r="D48" s="19" t="s">
        <v>28</v>
      </c>
    </row>
    <row r="50" spans="5:12" ht="15">
      <c r="E50" s="1"/>
      <c r="F50" s="1"/>
      <c r="G50" s="1"/>
      <c r="H50" s="1"/>
      <c r="I50" s="1"/>
      <c r="J50" s="1"/>
      <c r="K50" s="1"/>
      <c r="L50" s="1"/>
    </row>
    <row r="51" spans="4:6" ht="15.75">
      <c r="D51" s="4"/>
      <c r="E51" s="53" t="s">
        <v>59</v>
      </c>
      <c r="F51" s="53"/>
    </row>
    <row r="52" spans="5:12" ht="15">
      <c r="E52" s="73"/>
      <c r="F52" s="74"/>
      <c r="G52" s="74"/>
      <c r="H52" s="74"/>
      <c r="I52" s="74"/>
      <c r="J52" s="74"/>
      <c r="K52" s="74"/>
      <c r="L52" s="75"/>
    </row>
    <row r="53" spans="5:12" ht="15">
      <c r="E53" s="76"/>
      <c r="F53" s="77"/>
      <c r="G53" s="77"/>
      <c r="H53" s="77"/>
      <c r="I53" s="77"/>
      <c r="J53" s="77"/>
      <c r="K53" s="77"/>
      <c r="L53" s="78"/>
    </row>
    <row r="54" spans="5:12" ht="15">
      <c r="E54" s="76"/>
      <c r="F54" s="77"/>
      <c r="G54" s="77"/>
      <c r="H54" s="77"/>
      <c r="I54" s="77"/>
      <c r="J54" s="77"/>
      <c r="K54" s="77"/>
      <c r="L54" s="78"/>
    </row>
    <row r="55" spans="5:12" ht="15">
      <c r="E55" s="76"/>
      <c r="F55" s="77"/>
      <c r="G55" s="77"/>
      <c r="H55" s="77"/>
      <c r="I55" s="77"/>
      <c r="J55" s="77"/>
      <c r="K55" s="77"/>
      <c r="L55" s="78"/>
    </row>
    <row r="56" spans="5:12" ht="15">
      <c r="E56" s="76"/>
      <c r="F56" s="77"/>
      <c r="G56" s="77"/>
      <c r="H56" s="77"/>
      <c r="I56" s="77"/>
      <c r="J56" s="77"/>
      <c r="K56" s="77"/>
      <c r="L56" s="78"/>
    </row>
    <row r="57" spans="5:12" ht="15">
      <c r="E57" s="76"/>
      <c r="F57" s="77"/>
      <c r="G57" s="77"/>
      <c r="H57" s="77"/>
      <c r="I57" s="77"/>
      <c r="J57" s="77"/>
      <c r="K57" s="77"/>
      <c r="L57" s="78"/>
    </row>
    <row r="58" spans="5:12" ht="15">
      <c r="E58" s="76"/>
      <c r="F58" s="77"/>
      <c r="G58" s="77"/>
      <c r="H58" s="77"/>
      <c r="I58" s="77"/>
      <c r="J58" s="77"/>
      <c r="K58" s="77"/>
      <c r="L58" s="78"/>
    </row>
    <row r="59" spans="5:12" ht="15">
      <c r="E59" s="76"/>
      <c r="F59" s="77"/>
      <c r="G59" s="77"/>
      <c r="H59" s="77"/>
      <c r="I59" s="77"/>
      <c r="J59" s="77"/>
      <c r="K59" s="77"/>
      <c r="L59" s="78"/>
    </row>
    <row r="60" spans="5:12" ht="15">
      <c r="E60" s="76"/>
      <c r="F60" s="77"/>
      <c r="G60" s="77"/>
      <c r="H60" s="77"/>
      <c r="I60" s="77"/>
      <c r="J60" s="77"/>
      <c r="K60" s="77"/>
      <c r="L60" s="78"/>
    </row>
    <row r="61" spans="5:12" ht="15">
      <c r="E61" s="79"/>
      <c r="F61" s="80"/>
      <c r="G61" s="80"/>
      <c r="H61" s="80"/>
      <c r="I61" s="80"/>
      <c r="J61" s="80"/>
      <c r="K61" s="80"/>
      <c r="L61" s="81"/>
    </row>
  </sheetData>
  <mergeCells count="406">
    <mergeCell ref="J7:L7"/>
    <mergeCell ref="E51:F51"/>
    <mergeCell ref="E52:L61"/>
    <mergeCell ref="D23:D24"/>
    <mergeCell ref="G23:G24"/>
    <mergeCell ref="H23:H24"/>
    <mergeCell ref="E23:E24"/>
    <mergeCell ref="F23:F24"/>
    <mergeCell ref="H19:H20"/>
    <mergeCell ref="D17:D18"/>
    <mergeCell ref="D21:D22"/>
    <mergeCell ref="G21:G22"/>
    <mergeCell ref="H21:H22"/>
    <mergeCell ref="D19:D20"/>
    <mergeCell ref="E19:E20"/>
    <mergeCell ref="F19:F20"/>
    <mergeCell ref="G19:G20"/>
    <mergeCell ref="D13:D14"/>
    <mergeCell ref="E13:E14"/>
    <mergeCell ref="F13:F14"/>
    <mergeCell ref="D15:D16"/>
    <mergeCell ref="E15:E16"/>
    <mergeCell ref="F15:F16"/>
    <mergeCell ref="D9:D10"/>
    <mergeCell ref="E9:E10"/>
    <mergeCell ref="F9:F10"/>
    <mergeCell ref="D11:D12"/>
    <mergeCell ref="E11:E12"/>
    <mergeCell ref="F11:F12"/>
    <mergeCell ref="G9:G10"/>
    <mergeCell ref="H9:H10"/>
    <mergeCell ref="G11:G12"/>
    <mergeCell ref="H11:H12"/>
    <mergeCell ref="G13:G14"/>
    <mergeCell ref="H13:H14"/>
    <mergeCell ref="G15:G16"/>
    <mergeCell ref="H15:H16"/>
    <mergeCell ref="H29:H30"/>
    <mergeCell ref="D31:D32"/>
    <mergeCell ref="E31:E32"/>
    <mergeCell ref="F31:F32"/>
    <mergeCell ref="G31:G32"/>
    <mergeCell ref="H31:H32"/>
    <mergeCell ref="D29:D30"/>
    <mergeCell ref="D35:D36"/>
    <mergeCell ref="E35:E36"/>
    <mergeCell ref="F35:F36"/>
    <mergeCell ref="D33:D34"/>
    <mergeCell ref="E33:E34"/>
    <mergeCell ref="F33:F34"/>
    <mergeCell ref="G33:G34"/>
    <mergeCell ref="H33:H34"/>
    <mergeCell ref="G35:G36"/>
    <mergeCell ref="H35:H36"/>
    <mergeCell ref="D5:G5"/>
    <mergeCell ref="D1:L1"/>
    <mergeCell ref="E2:L2"/>
    <mergeCell ref="F7:G7"/>
    <mergeCell ref="D7:E7"/>
    <mergeCell ref="D3:E3"/>
    <mergeCell ref="H7:I7"/>
    <mergeCell ref="F3:G3"/>
    <mergeCell ref="K3:L3"/>
    <mergeCell ref="H5:J5"/>
    <mergeCell ref="G39:G40"/>
    <mergeCell ref="H39:H40"/>
    <mergeCell ref="D37:D38"/>
    <mergeCell ref="D39:D40"/>
    <mergeCell ref="E39:E40"/>
    <mergeCell ref="F39:F40"/>
    <mergeCell ref="E37:E38"/>
    <mergeCell ref="F37:F38"/>
    <mergeCell ref="G37:G38"/>
    <mergeCell ref="H37:H38"/>
    <mergeCell ref="I9:I10"/>
    <mergeCell ref="J9:J10"/>
    <mergeCell ref="K9:K10"/>
    <mergeCell ref="L9:L10"/>
    <mergeCell ref="M9:M10"/>
    <mergeCell ref="N9:N10"/>
    <mergeCell ref="O9:O10"/>
    <mergeCell ref="P9:P10"/>
    <mergeCell ref="Q9:Q10"/>
    <mergeCell ref="R9:R10"/>
    <mergeCell ref="S9:S10"/>
    <mergeCell ref="T9:T10"/>
    <mergeCell ref="Y9:Y10"/>
    <mergeCell ref="Z9:Z10"/>
    <mergeCell ref="AA9:AA10"/>
    <mergeCell ref="U9:U10"/>
    <mergeCell ref="V9:V10"/>
    <mergeCell ref="W9:W10"/>
    <mergeCell ref="X9:X10"/>
    <mergeCell ref="P11:P12"/>
    <mergeCell ref="Q11:Q12"/>
    <mergeCell ref="R11:R12"/>
    <mergeCell ref="S11:S12"/>
    <mergeCell ref="T11:T12"/>
    <mergeCell ref="U11:U12"/>
    <mergeCell ref="V11:V12"/>
    <mergeCell ref="W11:W12"/>
    <mergeCell ref="X11:X12"/>
    <mergeCell ref="Y11:Y12"/>
    <mergeCell ref="Z11:Z12"/>
    <mergeCell ref="AA11:AA12"/>
    <mergeCell ref="I13:I14"/>
    <mergeCell ref="J13:J14"/>
    <mergeCell ref="K13:K14"/>
    <mergeCell ref="L13:L14"/>
    <mergeCell ref="M13:M14"/>
    <mergeCell ref="N13:N14"/>
    <mergeCell ref="O13:O14"/>
    <mergeCell ref="P13:P14"/>
    <mergeCell ref="Q13:Q14"/>
    <mergeCell ref="R13:R14"/>
    <mergeCell ref="S13:S14"/>
    <mergeCell ref="T13:T14"/>
    <mergeCell ref="Y13:Y14"/>
    <mergeCell ref="Z13:Z14"/>
    <mergeCell ref="AA13:AA14"/>
    <mergeCell ref="U13:U14"/>
    <mergeCell ref="V13:V14"/>
    <mergeCell ref="W13:W14"/>
    <mergeCell ref="X13:X14"/>
    <mergeCell ref="P15:P16"/>
    <mergeCell ref="Q15:Q16"/>
    <mergeCell ref="R15:R16"/>
    <mergeCell ref="S15:S16"/>
    <mergeCell ref="T15:T16"/>
    <mergeCell ref="U15:U16"/>
    <mergeCell ref="V15:V16"/>
    <mergeCell ref="W15:W16"/>
    <mergeCell ref="X15:X16"/>
    <mergeCell ref="Y15:Y16"/>
    <mergeCell ref="Z15:Z16"/>
    <mergeCell ref="AA15:AA16"/>
    <mergeCell ref="I17:I18"/>
    <mergeCell ref="J17:J18"/>
    <mergeCell ref="K17:K18"/>
    <mergeCell ref="L17:L18"/>
    <mergeCell ref="M17:M18"/>
    <mergeCell ref="N17:N18"/>
    <mergeCell ref="O17:O18"/>
    <mergeCell ref="P17:P18"/>
    <mergeCell ref="Q17:Q18"/>
    <mergeCell ref="R17:R18"/>
    <mergeCell ref="S17:S18"/>
    <mergeCell ref="T17:T18"/>
    <mergeCell ref="Y17:Y18"/>
    <mergeCell ref="Z17:Z18"/>
    <mergeCell ref="AA17:AA18"/>
    <mergeCell ref="U17:U18"/>
    <mergeCell ref="V17:V18"/>
    <mergeCell ref="W17:W18"/>
    <mergeCell ref="X17:X18"/>
    <mergeCell ref="P19:P20"/>
    <mergeCell ref="Q19:Q20"/>
    <mergeCell ref="R19:R20"/>
    <mergeCell ref="S19:S20"/>
    <mergeCell ref="T19:T20"/>
    <mergeCell ref="U19:U20"/>
    <mergeCell ref="V19:V20"/>
    <mergeCell ref="W19:W20"/>
    <mergeCell ref="X19:X20"/>
    <mergeCell ref="Y19:Y20"/>
    <mergeCell ref="Z19:Z20"/>
    <mergeCell ref="AA19:AA20"/>
    <mergeCell ref="I21:I22"/>
    <mergeCell ref="J21:J22"/>
    <mergeCell ref="K21:K22"/>
    <mergeCell ref="L21:L22"/>
    <mergeCell ref="M21:M22"/>
    <mergeCell ref="N21:N22"/>
    <mergeCell ref="O21:O22"/>
    <mergeCell ref="P21:P22"/>
    <mergeCell ref="Q21:Q22"/>
    <mergeCell ref="R21:R22"/>
    <mergeCell ref="S21:S22"/>
    <mergeCell ref="T21:T22"/>
    <mergeCell ref="Y21:Y22"/>
    <mergeCell ref="Z21:Z22"/>
    <mergeCell ref="AA21:AA22"/>
    <mergeCell ref="U21:U22"/>
    <mergeCell ref="V21:V22"/>
    <mergeCell ref="W21:W22"/>
    <mergeCell ref="X21:X22"/>
    <mergeCell ref="P23:P24"/>
    <mergeCell ref="Q23:Q24"/>
    <mergeCell ref="R23:R24"/>
    <mergeCell ref="S23:S24"/>
    <mergeCell ref="T23:T24"/>
    <mergeCell ref="U23:U24"/>
    <mergeCell ref="V23:V24"/>
    <mergeCell ref="W23:W24"/>
    <mergeCell ref="X23:X24"/>
    <mergeCell ref="Y23:Y24"/>
    <mergeCell ref="Z23:Z24"/>
    <mergeCell ref="AA23:AA24"/>
    <mergeCell ref="I25:I26"/>
    <mergeCell ref="J25:J26"/>
    <mergeCell ref="K25:K26"/>
    <mergeCell ref="L25:L26"/>
    <mergeCell ref="M25:M26"/>
    <mergeCell ref="N25:N26"/>
    <mergeCell ref="O25:O26"/>
    <mergeCell ref="P25:P26"/>
    <mergeCell ref="Q25:Q26"/>
    <mergeCell ref="R25:R26"/>
    <mergeCell ref="S25:S26"/>
    <mergeCell ref="T25:T26"/>
    <mergeCell ref="Y25:Y26"/>
    <mergeCell ref="Z25:Z26"/>
    <mergeCell ref="AA25:AA26"/>
    <mergeCell ref="U25:U26"/>
    <mergeCell ref="V25:V26"/>
    <mergeCell ref="W25:W26"/>
    <mergeCell ref="X25:X26"/>
    <mergeCell ref="P27:P28"/>
    <mergeCell ref="Q27:Q28"/>
    <mergeCell ref="R27:R28"/>
    <mergeCell ref="S27:S28"/>
    <mergeCell ref="T27:T28"/>
    <mergeCell ref="U27:U28"/>
    <mergeCell ref="V27:V28"/>
    <mergeCell ref="W27:W28"/>
    <mergeCell ref="X27:X28"/>
    <mergeCell ref="Y27:Y28"/>
    <mergeCell ref="Z27:Z28"/>
    <mergeCell ref="AA27:AA28"/>
    <mergeCell ref="I29:I30"/>
    <mergeCell ref="J29:J30"/>
    <mergeCell ref="K29:K30"/>
    <mergeCell ref="L29:L30"/>
    <mergeCell ref="M29:M30"/>
    <mergeCell ref="N29:N30"/>
    <mergeCell ref="O29:O30"/>
    <mergeCell ref="P29:P30"/>
    <mergeCell ref="Q29:Q30"/>
    <mergeCell ref="R29:R30"/>
    <mergeCell ref="S29:S30"/>
    <mergeCell ref="T29:T30"/>
    <mergeCell ref="Y29:Y30"/>
    <mergeCell ref="Z29:Z30"/>
    <mergeCell ref="AA29:AA30"/>
    <mergeCell ref="U29:U30"/>
    <mergeCell ref="V29:V30"/>
    <mergeCell ref="W29:W30"/>
    <mergeCell ref="X29:X30"/>
    <mergeCell ref="P31:P32"/>
    <mergeCell ref="Q31:Q32"/>
    <mergeCell ref="R31:R32"/>
    <mergeCell ref="S31:S32"/>
    <mergeCell ref="T31:T32"/>
    <mergeCell ref="U31:U32"/>
    <mergeCell ref="V31:V32"/>
    <mergeCell ref="W31:W32"/>
    <mergeCell ref="X31:X32"/>
    <mergeCell ref="Y31:Y32"/>
    <mergeCell ref="Z31:Z32"/>
    <mergeCell ref="AA31:AA32"/>
    <mergeCell ref="I33:I34"/>
    <mergeCell ref="J33:J34"/>
    <mergeCell ref="K33:K34"/>
    <mergeCell ref="L33:L34"/>
    <mergeCell ref="M33:M34"/>
    <mergeCell ref="N33:N34"/>
    <mergeCell ref="O33:O34"/>
    <mergeCell ref="P33:P34"/>
    <mergeCell ref="Q33:Q34"/>
    <mergeCell ref="R33:R34"/>
    <mergeCell ref="S33:S34"/>
    <mergeCell ref="T33:T34"/>
    <mergeCell ref="Y33:Y34"/>
    <mergeCell ref="Z33:Z34"/>
    <mergeCell ref="AA33:AA34"/>
    <mergeCell ref="U33:U34"/>
    <mergeCell ref="V33:V34"/>
    <mergeCell ref="W33:W34"/>
    <mergeCell ref="X33:X34"/>
    <mergeCell ref="P35:P36"/>
    <mergeCell ref="Q35:Q36"/>
    <mergeCell ref="R35:R36"/>
    <mergeCell ref="S35:S36"/>
    <mergeCell ref="T35:T36"/>
    <mergeCell ref="U35:U36"/>
    <mergeCell ref="V35:V36"/>
    <mergeCell ref="W35:W36"/>
    <mergeCell ref="X35:X36"/>
    <mergeCell ref="Y35:Y36"/>
    <mergeCell ref="Z35:Z36"/>
    <mergeCell ref="AA35:AA36"/>
    <mergeCell ref="I37:I38"/>
    <mergeCell ref="J37:J38"/>
    <mergeCell ref="K37:K38"/>
    <mergeCell ref="L37:L38"/>
    <mergeCell ref="M37:M38"/>
    <mergeCell ref="N37:N38"/>
    <mergeCell ref="O37:O38"/>
    <mergeCell ref="P37:P38"/>
    <mergeCell ref="Q37:Q38"/>
    <mergeCell ref="R37:R38"/>
    <mergeCell ref="S37:S38"/>
    <mergeCell ref="T37:T38"/>
    <mergeCell ref="Y37:Y38"/>
    <mergeCell ref="Z37:Z38"/>
    <mergeCell ref="AA37:AA38"/>
    <mergeCell ref="U37:U38"/>
    <mergeCell ref="V37:V38"/>
    <mergeCell ref="W37:W38"/>
    <mergeCell ref="X37:X38"/>
    <mergeCell ref="P39:P40"/>
    <mergeCell ref="Q39:Q40"/>
    <mergeCell ref="R39:R40"/>
    <mergeCell ref="S39:S40"/>
    <mergeCell ref="T39:T40"/>
    <mergeCell ref="U39:U40"/>
    <mergeCell ref="V39:V40"/>
    <mergeCell ref="W39:W40"/>
    <mergeCell ref="X39:X40"/>
    <mergeCell ref="Y39:Y40"/>
    <mergeCell ref="Z39:Z40"/>
    <mergeCell ref="AA39:AA40"/>
    <mergeCell ref="D25:D26"/>
    <mergeCell ref="F29:F30"/>
    <mergeCell ref="E29:E30"/>
    <mergeCell ref="H27:H28"/>
    <mergeCell ref="G27:G28"/>
    <mergeCell ref="D27:D28"/>
    <mergeCell ref="E27:E28"/>
    <mergeCell ref="F27:F28"/>
    <mergeCell ref="G29:G30"/>
    <mergeCell ref="H25:H26"/>
    <mergeCell ref="G25:G26"/>
    <mergeCell ref="F17:F18"/>
    <mergeCell ref="E17:E18"/>
    <mergeCell ref="F21:F22"/>
    <mergeCell ref="E21:E22"/>
    <mergeCell ref="F25:F26"/>
    <mergeCell ref="E25:E26"/>
    <mergeCell ref="G17:G18"/>
    <mergeCell ref="H17:H18"/>
    <mergeCell ref="O11:O12"/>
    <mergeCell ref="N11:N12"/>
    <mergeCell ref="M11:M12"/>
    <mergeCell ref="L11:L12"/>
    <mergeCell ref="K11:K12"/>
    <mergeCell ref="J11:J12"/>
    <mergeCell ref="I11:I12"/>
    <mergeCell ref="O15:O16"/>
    <mergeCell ref="N15:N16"/>
    <mergeCell ref="M15:M16"/>
    <mergeCell ref="L15:L16"/>
    <mergeCell ref="K15:K16"/>
    <mergeCell ref="J15:J16"/>
    <mergeCell ref="M23:M24"/>
    <mergeCell ref="L23:L24"/>
    <mergeCell ref="I15:I16"/>
    <mergeCell ref="O19:O20"/>
    <mergeCell ref="N19:N20"/>
    <mergeCell ref="M19:M20"/>
    <mergeCell ref="L19:L20"/>
    <mergeCell ref="K19:K20"/>
    <mergeCell ref="J19:J20"/>
    <mergeCell ref="I19:I20"/>
    <mergeCell ref="I23:I24"/>
    <mergeCell ref="O27:O28"/>
    <mergeCell ref="N27:N28"/>
    <mergeCell ref="M27:M28"/>
    <mergeCell ref="L27:L28"/>
    <mergeCell ref="K27:K28"/>
    <mergeCell ref="J27:J28"/>
    <mergeCell ref="I27:I28"/>
    <mergeCell ref="O23:O24"/>
    <mergeCell ref="N23:N24"/>
    <mergeCell ref="O31:O32"/>
    <mergeCell ref="N31:N32"/>
    <mergeCell ref="M31:M32"/>
    <mergeCell ref="L31:L32"/>
    <mergeCell ref="N35:N36"/>
    <mergeCell ref="M35:M36"/>
    <mergeCell ref="L35:L36"/>
    <mergeCell ref="K35:K36"/>
    <mergeCell ref="B17:C18"/>
    <mergeCell ref="B19:C20"/>
    <mergeCell ref="O39:O40"/>
    <mergeCell ref="N39:N40"/>
    <mergeCell ref="M39:M40"/>
    <mergeCell ref="L39:L40"/>
    <mergeCell ref="K31:K32"/>
    <mergeCell ref="J31:J32"/>
    <mergeCell ref="I31:I32"/>
    <mergeCell ref="O35:O36"/>
    <mergeCell ref="A9:C10"/>
    <mergeCell ref="B11:C12"/>
    <mergeCell ref="B13:C14"/>
    <mergeCell ref="B15:C16"/>
    <mergeCell ref="B21:C22"/>
    <mergeCell ref="B23:C24"/>
    <mergeCell ref="K39:K40"/>
    <mergeCell ref="J39:J40"/>
    <mergeCell ref="I39:I40"/>
    <mergeCell ref="B25:C26"/>
    <mergeCell ref="J35:J36"/>
    <mergeCell ref="I35:I36"/>
    <mergeCell ref="K23:K24"/>
    <mergeCell ref="J23:J24"/>
  </mergeCells>
  <conditionalFormatting sqref="D41:AA43">
    <cfRule type="expression" priority="1" dxfId="1" stopIfTrue="1">
      <formula>D$42="Permissive"</formula>
    </cfRule>
    <cfRule type="expression" priority="2" dxfId="2" stopIfTrue="1">
      <formula>AND((D$42="Prot./Perm"),(D$43=""))</formula>
    </cfRule>
    <cfRule type="expression" priority="3" dxfId="5" stopIfTrue="1">
      <formula>D$43&lt;&gt;""</formula>
    </cfRule>
  </conditionalFormatting>
  <printOptions horizontalCentered="1"/>
  <pageMargins left="0.5" right="0.5" top="0.75" bottom="0.75" header="0.5" footer="0.5"/>
  <pageSetup fitToHeight="1" fitToWidth="1" horizontalDpi="600" verticalDpi="600" orientation="portrait"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smithk</cp:lastModifiedBy>
  <cp:lastPrinted>2005-07-26T12:31:50Z</cp:lastPrinted>
  <dcterms:created xsi:type="dcterms:W3CDTF">2004-07-02T13:20:34Z</dcterms:created>
  <dcterms:modified xsi:type="dcterms:W3CDTF">2008-09-15T19:18:58Z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