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65" windowWidth="15360" windowHeight="9150" tabRatio="925" activeTab="0"/>
  </bookViews>
  <sheets>
    <sheet name="Cover Page" sheetId="1" r:id="rId1"/>
    <sheet name="Structural Post Selector" sheetId="2" r:id="rId2"/>
    <sheet name="Pipe Post Selector" sheetId="3" r:id="rId3"/>
    <sheet name="Wood Post Selector" sheetId="4" r:id="rId4"/>
    <sheet name="PSST Post Selector" sheetId="5" r:id="rId5"/>
    <sheet name="Channel Post Selector" sheetId="6" r:id="rId6"/>
  </sheets>
  <definedNames>
    <definedName name="_xlfn.SINGLE" hidden="1">#NAME?</definedName>
    <definedName name="clear">'Structural Post Selector'!$K$10</definedName>
    <definedName name="h">'PSST Post Selector'!#REF!</definedName>
    <definedName name="height">'Pipe Post Selector'!$K$14</definedName>
    <definedName name="height_ft.">'Pipe Post Selector'!$K$14</definedName>
    <definedName name="ht">'Structural Post Selector'!$K$12</definedName>
    <definedName name="mount">'PSST Post Selector'!#REF!</definedName>
    <definedName name="_xlnm.Print_Area" localSheetId="5">'Channel Post Selector'!$A$1:$AB$37</definedName>
    <definedName name="_xlnm.Print_Area" localSheetId="0">'Cover Page'!$A$1:$I$27</definedName>
    <definedName name="_xlnm.Print_Area" localSheetId="2">'Pipe Post Selector'!$B$1:$AC$48</definedName>
    <definedName name="_xlnm.Print_Area" localSheetId="4">'PSST Post Selector'!$A$1:$U$37</definedName>
    <definedName name="_xlnm.Print_Area" localSheetId="1">'Structural Post Selector'!$A$1:$AG$35</definedName>
    <definedName name="_xlnm.Print_Area" localSheetId="3">'Wood Post Selector'!$A$1:$AA$35</definedName>
    <definedName name="slope">'PSST Post Selector'!#REF!</definedName>
    <definedName name="w">'PSST Post Selector'!#REF!</definedName>
    <definedName name="wd">'Structural Post Selector'!$K$11</definedName>
    <definedName name="width">'Pipe Post Selector'!$K$13</definedName>
    <definedName name="width_ft.">'Pipe Post Selector'!$K$13</definedName>
  </definedNames>
  <calcPr fullCalcOnLoad="1"/>
</workbook>
</file>

<file path=xl/comments2.xml><?xml version="1.0" encoding="utf-8"?>
<comments xmlns="http://schemas.openxmlformats.org/spreadsheetml/2006/main">
  <authors>
    <author>HAKEP1</author>
  </authors>
  <commentList>
    <comment ref="K10" authorId="0">
      <text>
        <r>
          <rPr>
            <b/>
            <sz val="9"/>
            <rFont val="Tahoma"/>
            <family val="2"/>
          </rPr>
          <t>Clear Height</t>
        </r>
        <r>
          <rPr>
            <sz val="9"/>
            <rFont val="Tahoma"/>
            <family val="2"/>
          </rPr>
          <t xml:space="preserve"> is the length of the longest post measured from the ground line to the bottom of the sign.</t>
        </r>
      </text>
    </comment>
  </commentList>
</comments>
</file>

<file path=xl/comments5.xml><?xml version="1.0" encoding="utf-8"?>
<comments xmlns="http://schemas.openxmlformats.org/spreadsheetml/2006/main">
  <authors>
    <author>HAKEP1</author>
  </authors>
  <commentList>
    <comment ref="D12" authorId="0">
      <text>
        <r>
          <rPr>
            <b/>
            <sz val="9"/>
            <rFont val="Tahoma"/>
            <family val="2"/>
          </rPr>
          <t>Clear Height</t>
        </r>
        <r>
          <rPr>
            <sz val="9"/>
            <rFont val="Tahoma"/>
            <family val="2"/>
          </rPr>
          <t xml:space="preserve"> is the length of the longest post measured from the ground line to the bottom of the sign.</t>
        </r>
      </text>
    </comment>
  </commentList>
</comments>
</file>

<file path=xl/sharedStrings.xml><?xml version="1.0" encoding="utf-8"?>
<sst xmlns="http://schemas.openxmlformats.org/spreadsheetml/2006/main" count="6400" uniqueCount="130">
  <si>
    <t>Sign</t>
  </si>
  <si>
    <t>Sign Type</t>
  </si>
  <si>
    <t>Sign:</t>
  </si>
  <si>
    <t>Dimensions</t>
  </si>
  <si>
    <t>height ft.</t>
  </si>
  <si>
    <t>width ft.</t>
  </si>
  <si>
    <t>Instructions</t>
  </si>
  <si>
    <t>Sign Size</t>
  </si>
  <si>
    <t>Post Required</t>
  </si>
  <si>
    <t>36" x 36"</t>
  </si>
  <si>
    <r>
      <t xml:space="preserve">Warning Signs </t>
    </r>
    <r>
      <rPr>
        <vertAlign val="superscript"/>
        <sz val="10"/>
        <rFont val="Arial"/>
        <family val="2"/>
      </rPr>
      <t>1</t>
    </r>
  </si>
  <si>
    <r>
      <t xml:space="preserve">Warning Signs </t>
    </r>
    <r>
      <rPr>
        <vertAlign val="superscript"/>
        <sz val="10"/>
        <rFont val="Arial"/>
        <family val="2"/>
      </rPr>
      <t>2</t>
    </r>
  </si>
  <si>
    <t>1 - 3" Post</t>
  </si>
  <si>
    <t>48" x 48"</t>
  </si>
  <si>
    <r>
      <t xml:space="preserve">Warning Signs </t>
    </r>
    <r>
      <rPr>
        <vertAlign val="superscript"/>
        <sz val="10"/>
        <rFont val="Arial"/>
        <family val="2"/>
      </rPr>
      <t>3</t>
    </r>
  </si>
  <si>
    <t>1 - 4" Post</t>
  </si>
  <si>
    <t xml:space="preserve">48" x 48" </t>
  </si>
  <si>
    <r>
      <t xml:space="preserve">Yield Signs </t>
    </r>
    <r>
      <rPr>
        <vertAlign val="superscript"/>
        <sz val="10"/>
        <rFont val="Arial"/>
        <family val="2"/>
      </rPr>
      <t>4</t>
    </r>
  </si>
  <si>
    <t>60" x 60"</t>
  </si>
  <si>
    <t>1 - without plaques</t>
  </si>
  <si>
    <t>2 - with plaques</t>
  </si>
  <si>
    <t>3 - with or without plaques</t>
  </si>
  <si>
    <t xml:space="preserve">- Max sign width on one pipe post = 3' 6" </t>
  </si>
  <si>
    <t>- Max sign width on two pipe posts = 6 ft</t>
  </si>
  <si>
    <t>- Pipe post size = inside pipe diameter</t>
  </si>
  <si>
    <t>Pipe Post Notes</t>
  </si>
  <si>
    <r>
      <t xml:space="preserve">Stop Signs </t>
    </r>
    <r>
      <rPr>
        <vertAlign val="superscript"/>
        <sz val="10"/>
        <rFont val="Arial"/>
        <family val="2"/>
      </rPr>
      <t>1</t>
    </r>
  </si>
  <si>
    <r>
      <t xml:space="preserve">Stop Signs </t>
    </r>
    <r>
      <rPr>
        <vertAlign val="superscript"/>
        <sz val="10"/>
        <rFont val="Arial"/>
        <family val="2"/>
      </rPr>
      <t>2</t>
    </r>
  </si>
  <si>
    <t>-For Warning, Yield, and Stop signs use the Pipe Post Selection Table.</t>
  </si>
  <si>
    <t>1 - 2.5" Post</t>
  </si>
  <si>
    <t>in.</t>
  </si>
  <si>
    <t>-Press the Enter key after each selection.</t>
  </si>
  <si>
    <r>
      <t xml:space="preserve">Stop Signs </t>
    </r>
    <r>
      <rPr>
        <vertAlign val="superscript"/>
        <sz val="10"/>
        <rFont val="Arial"/>
        <family val="2"/>
      </rPr>
      <t>3,4</t>
    </r>
  </si>
  <si>
    <t>4 - with or without one-way signs mounted above</t>
  </si>
  <si>
    <t>Clear Height</t>
  </si>
  <si>
    <t>Structural Shoulder Mounted Post Selector</t>
  </si>
  <si>
    <t>ft</t>
  </si>
  <si>
    <t>in</t>
  </si>
  <si>
    <t>width, ft</t>
  </si>
  <si>
    <t>height, ft</t>
  </si>
  <si>
    <t>Number of Posts:</t>
  </si>
  <si>
    <t>Design Number:</t>
  </si>
  <si>
    <t>MIN. 7 ft 9 in</t>
  </si>
  <si>
    <t>Nom. Size (in.) (lbs/ft):</t>
  </si>
  <si>
    <t>-Fill in all shaded boxes.</t>
  </si>
  <si>
    <t>Post Size:</t>
  </si>
  <si>
    <t>Sign Size:</t>
  </si>
  <si>
    <t>Sign Type:</t>
  </si>
  <si>
    <t>-This worksheet automatically calculates post size for rectangular signs only.</t>
  </si>
  <si>
    <t>Pipe Mounted Post Selector</t>
  </si>
  <si>
    <t>Wood Mounted Sign Post Selector</t>
  </si>
  <si>
    <t>SIGN POST SELECTION GUIDE</t>
  </si>
  <si>
    <t>- Channel / Wood / PSST Posts</t>
  </si>
  <si>
    <t>- Pipe Posts</t>
  </si>
  <si>
    <t>- Structural Posts with Post Spacing</t>
  </si>
  <si>
    <t>General Sign Selection Table</t>
  </si>
  <si>
    <t>Sign Area</t>
  </si>
  <si>
    <t>Sign Width</t>
  </si>
  <si>
    <t>SQ.FT</t>
  </si>
  <si>
    <t>FT.</t>
  </si>
  <si>
    <t>Wood</t>
  </si>
  <si>
    <t>up to 50</t>
  </si>
  <si>
    <t>up to 6</t>
  </si>
  <si>
    <t>Channel</t>
  </si>
  <si>
    <t>up to 30</t>
  </si>
  <si>
    <t>PSST</t>
  </si>
  <si>
    <t>up to 24</t>
  </si>
  <si>
    <t>Pipe</t>
  </si>
  <si>
    <t>Structural</t>
  </si>
  <si>
    <t>21 - 540</t>
  </si>
  <si>
    <t>- Both Sign Area and Width Must Be Valid</t>
  </si>
  <si>
    <t xml:space="preserve">   for Post Selection</t>
  </si>
  <si>
    <t>Post Selection Worksheets For:</t>
  </si>
  <si>
    <t>Channel Mounted Sign Post Selector</t>
  </si>
  <si>
    <t>lb/ft</t>
  </si>
  <si>
    <t>PSST Mounted Sign Post Selector</t>
  </si>
  <si>
    <t>Select The Appropriate Worksheet Based Off</t>
  </si>
  <si>
    <t>the General Sign Selection Table Below:</t>
  </si>
  <si>
    <t>width ft</t>
  </si>
  <si>
    <t>height ft</t>
  </si>
  <si>
    <t>Warning, Yield, and Stop Signs</t>
  </si>
  <si>
    <t>- Max sign sqft on pipe post = 30 sqft</t>
  </si>
  <si>
    <t>- For signs widths between sizes shown,</t>
  </si>
  <si>
    <t xml:space="preserve">   go to next largest width (example:  a sign</t>
  </si>
  <si>
    <t xml:space="preserve">   that is 2-1/2' wide, use the chart for a sign width = 3'</t>
  </si>
  <si>
    <t>MIN 7 ft - Urban</t>
  </si>
  <si>
    <t>MIN 5 ft - Rural</t>
  </si>
  <si>
    <t>up to 8</t>
  </si>
  <si>
    <t>ft.</t>
  </si>
  <si>
    <t>5 to 30</t>
  </si>
  <si>
    <t>Instructions:</t>
  </si>
  <si>
    <t>-Width and height should be entered in half-foot increments (up to a maximum of 8 feet).</t>
  </si>
  <si>
    <t>Sign Width:</t>
  </si>
  <si>
    <t>Sign Height:</t>
  </si>
  <si>
    <t xml:space="preserve"> </t>
  </si>
  <si>
    <t>Single</t>
  </si>
  <si>
    <t>Double</t>
  </si>
  <si>
    <t>&gt;7' Width</t>
  </si>
  <si>
    <t>Triple</t>
  </si>
  <si>
    <t>Ground to bottom of sign:</t>
  </si>
  <si>
    <t>2.5 inch post with a 2.25" post inside &amp; slip base</t>
  </si>
  <si>
    <t>2.5"</t>
  </si>
  <si>
    <t>2.5" w/ 2.25" inside</t>
  </si>
  <si>
    <t>2"</t>
  </si>
  <si>
    <t>Sign is too big for PSST.</t>
  </si>
  <si>
    <t>Slip base required when using 2.5" post w/ 2.25" inside or when using 2 or more 2.5" posts.</t>
  </si>
  <si>
    <t>SINGLE POST - 5' MOUNTING HEIGHT</t>
  </si>
  <si>
    <t>width</t>
  </si>
  <si>
    <t>height</t>
  </si>
  <si>
    <t>centroid</t>
  </si>
  <si>
    <t>area</t>
  </si>
  <si>
    <t>Sign too big.  Use different post.</t>
  </si>
  <si>
    <t>SINGLE POST - 7' MOUNTING HEIGHT</t>
  </si>
  <si>
    <t>DOUBLE POST - 5' MOUNTING HEIGHT</t>
  </si>
  <si>
    <t>DOUBLE POST - 7' MOUNTING HEIGHT</t>
  </si>
  <si>
    <t>TRIPLE POST - 5' MOUNTING HEIGHT</t>
  </si>
  <si>
    <t>-</t>
  </si>
  <si>
    <t>TRIPLE POST - 7' MOUNTING HEIGHT</t>
  </si>
  <si>
    <t>Clear Height:</t>
  </si>
  <si>
    <t>Revised July 2011</t>
  </si>
  <si>
    <t>Shortest Post ≥ 5ft</t>
  </si>
  <si>
    <t>Shortest Post ≥ 5 ft</t>
  </si>
  <si>
    <t>OR</t>
  </si>
  <si>
    <t>MIN 7ft - Urban</t>
  </si>
  <si>
    <t>Not less then 5 ft</t>
  </si>
  <si>
    <t>CLEAR HEIGHT</t>
  </si>
  <si>
    <t>(Length of Longest Post)</t>
  </si>
  <si>
    <t>MIN 5 ft - Rural                 OR                            MIN 7 ft - Urban</t>
  </si>
  <si>
    <t>Not less than 5 ft</t>
  </si>
  <si>
    <t>sq. ft.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</si>
</sst>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name val="Arial Narrow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Eras Bold ITC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26"/>
      <name val="Arial Black"/>
      <family val="2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12" fontId="12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 quotePrefix="1">
      <alignment horizontal="center"/>
    </xf>
    <xf numFmtId="1" fontId="12" fillId="33" borderId="0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49" fontId="15" fillId="33" borderId="0" xfId="0" applyNumberFormat="1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left"/>
    </xf>
    <xf numFmtId="164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centerContinuous"/>
    </xf>
    <xf numFmtId="0" fontId="1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10" xfId="0" applyFill="1" applyBorder="1" applyAlignment="1">
      <alignment/>
    </xf>
    <xf numFmtId="4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49" fontId="0" fillId="33" borderId="17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textRotation="90"/>
    </xf>
    <xf numFmtId="0" fontId="7" fillId="33" borderId="0" xfId="0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 quotePrefix="1">
      <alignment/>
    </xf>
    <xf numFmtId="49" fontId="2" fillId="33" borderId="0" xfId="0" applyNumberFormat="1" applyFont="1" applyFill="1" applyBorder="1" applyAlignment="1">
      <alignment horizontal="right" textRotation="90"/>
    </xf>
    <xf numFmtId="49" fontId="2" fillId="33" borderId="0" xfId="0" applyNumberFormat="1" applyFont="1" applyFill="1" applyAlignment="1">
      <alignment textRotation="90"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textRotation="90"/>
    </xf>
    <xf numFmtId="1" fontId="3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/>
    </xf>
    <xf numFmtId="0" fontId="3" fillId="34" borderId="25" xfId="0" applyNumberFormat="1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/>
      <protection/>
    </xf>
    <xf numFmtId="0" fontId="10" fillId="35" borderId="26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2" fillId="35" borderId="26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/>
      <protection/>
    </xf>
    <xf numFmtId="0" fontId="14" fillId="35" borderId="26" xfId="0" applyFont="1" applyFill="1" applyBorder="1" applyAlignment="1" applyProtection="1" quotePrefix="1">
      <alignment/>
      <protection/>
    </xf>
    <xf numFmtId="0" fontId="14" fillId="35" borderId="26" xfId="0" applyFont="1" applyFill="1" applyBorder="1" applyAlignment="1" applyProtection="1">
      <alignment/>
      <protection/>
    </xf>
    <xf numFmtId="0" fontId="14" fillId="35" borderId="28" xfId="0" applyFont="1" applyFill="1" applyBorder="1" applyAlignment="1" applyProtection="1" quotePrefix="1">
      <alignment/>
      <protection/>
    </xf>
    <xf numFmtId="0" fontId="3" fillId="35" borderId="27" xfId="0" applyFont="1" applyFill="1" applyBorder="1" applyAlignment="1" applyProtection="1">
      <alignment/>
      <protection/>
    </xf>
    <xf numFmtId="0" fontId="3" fillId="35" borderId="29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26" xfId="0" applyFont="1" applyFill="1" applyBorder="1" applyAlignment="1" applyProtection="1">
      <alignment horizontal="right" vertical="center"/>
      <protection/>
    </xf>
    <xf numFmtId="0" fontId="3" fillId="35" borderId="30" xfId="0" applyFont="1" applyFill="1" applyBorder="1" applyAlignment="1" applyProtection="1">
      <alignment horizontal="right" vertical="center"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left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20" fillId="35" borderId="26" xfId="0" applyFont="1" applyFill="1" applyBorder="1" applyAlignment="1" applyProtection="1">
      <alignment horizontal="left" shrinkToFit="1"/>
      <protection/>
    </xf>
    <xf numFmtId="0" fontId="3" fillId="35" borderId="26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 horizontal="right" vertical="center"/>
      <protection/>
    </xf>
    <xf numFmtId="0" fontId="2" fillId="35" borderId="28" xfId="0" applyFont="1" applyFill="1" applyBorder="1" applyAlignment="1" applyProtection="1">
      <alignment/>
      <protection/>
    </xf>
    <xf numFmtId="0" fontId="3" fillId="35" borderId="26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right" vertical="center" wrapText="1"/>
      <protection/>
    </xf>
    <xf numFmtId="0" fontId="3" fillId="35" borderId="33" xfId="0" applyFont="1" applyFill="1" applyBorder="1" applyAlignment="1" applyProtection="1">
      <alignment horizontal="left"/>
      <protection/>
    </xf>
    <xf numFmtId="0" fontId="3" fillId="35" borderId="27" xfId="0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left"/>
      <protection/>
    </xf>
    <xf numFmtId="0" fontId="2" fillId="35" borderId="31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2" fillId="35" borderId="36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2" fillId="35" borderId="31" xfId="0" applyFont="1" applyFill="1" applyBorder="1" applyAlignment="1" applyProtection="1">
      <alignment horizontal="right"/>
      <protection/>
    </xf>
    <xf numFmtId="0" fontId="2" fillId="35" borderId="26" xfId="0" applyFont="1" applyFill="1" applyBorder="1" applyAlignment="1" applyProtection="1">
      <alignment horizontal="left"/>
      <protection/>
    </xf>
    <xf numFmtId="1" fontId="2" fillId="35" borderId="31" xfId="0" applyNumberFormat="1" applyFont="1" applyFill="1" applyBorder="1" applyAlignment="1" applyProtection="1">
      <alignment horizontal="right"/>
      <protection/>
    </xf>
    <xf numFmtId="1" fontId="2" fillId="35" borderId="26" xfId="0" applyNumberFormat="1" applyFont="1" applyFill="1" applyBorder="1" applyAlignment="1" applyProtection="1">
      <alignment horizontal="left"/>
      <protection/>
    </xf>
    <xf numFmtId="1" fontId="2" fillId="35" borderId="26" xfId="0" applyNumberFormat="1" applyFont="1" applyFill="1" applyBorder="1" applyAlignment="1" applyProtection="1">
      <alignment horizontal="right"/>
      <protection/>
    </xf>
    <xf numFmtId="0" fontId="0" fillId="35" borderId="26" xfId="0" applyFont="1" applyFill="1" applyBorder="1" applyAlignment="1" applyProtection="1">
      <alignment/>
      <protection/>
    </xf>
    <xf numFmtId="0" fontId="2" fillId="35" borderId="26" xfId="0" applyFont="1" applyFill="1" applyBorder="1" applyAlignment="1" applyProtection="1">
      <alignment textRotation="90"/>
      <protection/>
    </xf>
    <xf numFmtId="0" fontId="21" fillId="35" borderId="26" xfId="0" applyFont="1" applyFill="1" applyBorder="1" applyAlignment="1" applyProtection="1">
      <alignment/>
      <protection/>
    </xf>
    <xf numFmtId="0" fontId="21" fillId="35" borderId="26" xfId="0" applyFont="1" applyFill="1" applyBorder="1" applyAlignment="1" applyProtection="1">
      <alignment horizontal="center"/>
      <protection hidden="1"/>
    </xf>
    <xf numFmtId="0" fontId="21" fillId="35" borderId="26" xfId="0" applyFont="1" applyFill="1" applyBorder="1" applyAlignment="1" applyProtection="1">
      <alignment horizontal="center" shrinkToFit="1"/>
      <protection hidden="1"/>
    </xf>
    <xf numFmtId="0" fontId="21" fillId="35" borderId="26" xfId="0" applyFont="1" applyFill="1" applyBorder="1" applyAlignment="1" applyProtection="1">
      <alignment horizontal="left"/>
      <protection/>
    </xf>
    <xf numFmtId="0" fontId="21" fillId="35" borderId="26" xfId="0" applyFont="1" applyFill="1" applyBorder="1" applyAlignment="1" applyProtection="1">
      <alignment/>
      <protection hidden="1"/>
    </xf>
    <xf numFmtId="0" fontId="2" fillId="35" borderId="26" xfId="0" applyFont="1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 horizontal="center" shrinkToFit="1"/>
      <protection/>
    </xf>
    <xf numFmtId="0" fontId="2" fillId="35" borderId="26" xfId="0" applyFont="1" applyFill="1" applyBorder="1" applyAlignment="1" applyProtection="1">
      <alignment horizontal="center" shrinkToFit="1"/>
      <protection/>
    </xf>
    <xf numFmtId="0" fontId="2" fillId="35" borderId="26" xfId="0" applyFont="1" applyFill="1" applyBorder="1" applyAlignment="1" applyProtection="1">
      <alignment horizontal="center" vertical="center" textRotation="180"/>
      <protection/>
    </xf>
    <xf numFmtId="0" fontId="2" fillId="35" borderId="26" xfId="0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>
      <alignment textRotation="90"/>
    </xf>
    <xf numFmtId="0" fontId="2" fillId="35" borderId="28" xfId="0" applyFont="1" applyFill="1" applyBorder="1" applyAlignment="1" applyProtection="1">
      <alignment textRotation="90"/>
      <protection/>
    </xf>
    <xf numFmtId="0" fontId="2" fillId="35" borderId="29" xfId="0" applyFont="1" applyFill="1" applyBorder="1" applyAlignment="1" applyProtection="1">
      <alignment textRotation="90"/>
      <protection/>
    </xf>
    <xf numFmtId="0" fontId="2" fillId="35" borderId="27" xfId="0" applyFont="1" applyFill="1" applyBorder="1" applyAlignment="1" applyProtection="1">
      <alignment textRotation="90"/>
      <protection/>
    </xf>
    <xf numFmtId="0" fontId="3" fillId="35" borderId="26" xfId="0" applyFont="1" applyFill="1" applyBorder="1" applyAlignment="1" applyProtection="1">
      <alignment horizontal="right"/>
      <protection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37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 textRotation="90"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2" fillId="33" borderId="0" xfId="0" applyNumberFormat="1" applyFont="1" applyFill="1" applyAlignment="1">
      <alignment horizontal="center" textRotation="90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64" fontId="13" fillId="33" borderId="0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14" fillId="33" borderId="0" xfId="0" applyNumberFormat="1" applyFont="1" applyFill="1" applyAlignment="1">
      <alignment horizontal="left"/>
    </xf>
    <xf numFmtId="0" fontId="0" fillId="37" borderId="38" xfId="0" applyFill="1" applyBorder="1" applyAlignment="1" applyProtection="1">
      <alignment horizontal="center"/>
      <protection locked="0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7" fillId="37" borderId="38" xfId="0" applyFont="1" applyFill="1" applyBorder="1" applyAlignment="1" applyProtection="1">
      <alignment horizontal="center"/>
      <protection locked="0"/>
    </xf>
    <xf numFmtId="0" fontId="7" fillId="37" borderId="39" xfId="0" applyFont="1" applyFill="1" applyBorder="1" applyAlignment="1" applyProtection="1">
      <alignment horizontal="center"/>
      <protection locked="0"/>
    </xf>
    <xf numFmtId="0" fontId="7" fillId="37" borderId="4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4" borderId="38" xfId="0" applyFont="1" applyFill="1" applyBorder="1" applyAlignment="1" applyProtection="1">
      <alignment horizontal="center"/>
      <protection locked="0"/>
    </xf>
    <xf numFmtId="0" fontId="7" fillId="34" borderId="39" xfId="0" applyFont="1" applyFill="1" applyBorder="1" applyAlignment="1" applyProtection="1">
      <alignment horizontal="center"/>
      <protection locked="0"/>
    </xf>
    <xf numFmtId="0" fontId="7" fillId="34" borderId="40" xfId="0" applyFont="1" applyFill="1" applyBorder="1" applyAlignment="1" applyProtection="1">
      <alignment horizontal="center"/>
      <protection locked="0"/>
    </xf>
    <xf numFmtId="0" fontId="7" fillId="33" borderId="37" xfId="0" applyFont="1" applyFill="1" applyBorder="1" applyAlignment="1" applyProtection="1">
      <alignment/>
      <protection locked="0"/>
    </xf>
    <xf numFmtId="49" fontId="15" fillId="33" borderId="0" xfId="0" applyNumberFormat="1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textRotation="90"/>
    </xf>
    <xf numFmtId="0" fontId="0" fillId="33" borderId="55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6" xfId="0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58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59" xfId="0" applyFill="1" applyBorder="1" applyAlignment="1">
      <alignment horizontal="left"/>
    </xf>
    <xf numFmtId="0" fontId="9" fillId="33" borderId="5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9" fillId="33" borderId="59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61" xfId="0" applyFont="1" applyFill="1" applyBorder="1" applyAlignment="1">
      <alignment horizontal="left"/>
    </xf>
    <xf numFmtId="0" fontId="0" fillId="33" borderId="6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165" fontId="13" fillId="33" borderId="0" xfId="0" applyNumberFormat="1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9" fillId="33" borderId="63" xfId="0" applyFont="1" applyFill="1" applyBorder="1" applyAlignment="1" quotePrefix="1">
      <alignment horizontal="left"/>
    </xf>
    <xf numFmtId="0" fontId="9" fillId="33" borderId="64" xfId="0" applyFont="1" applyFill="1" applyBorder="1" applyAlignment="1" quotePrefix="1">
      <alignment horizontal="left"/>
    </xf>
    <xf numFmtId="0" fontId="9" fillId="33" borderId="65" xfId="0" applyFont="1" applyFill="1" applyBorder="1" applyAlignment="1" quotePrefix="1">
      <alignment horizontal="left"/>
    </xf>
    <xf numFmtId="0" fontId="9" fillId="33" borderId="60" xfId="0" applyFont="1" applyFill="1" applyBorder="1" applyAlignment="1" quotePrefix="1">
      <alignment horizontal="left"/>
    </xf>
    <xf numFmtId="0" fontId="9" fillId="33" borderId="0" xfId="0" applyFont="1" applyFill="1" applyBorder="1" applyAlignment="1" quotePrefix="1">
      <alignment horizontal="left"/>
    </xf>
    <xf numFmtId="0" fontId="9" fillId="33" borderId="61" xfId="0" applyFont="1" applyFill="1" applyBorder="1" applyAlignment="1" quotePrefix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61" xfId="0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0" fillId="33" borderId="64" xfId="0" applyFill="1" applyBorder="1" applyAlignment="1">
      <alignment horizontal="left"/>
    </xf>
    <xf numFmtId="0" fontId="0" fillId="33" borderId="65" xfId="0" applyFill="1" applyBorder="1" applyAlignment="1">
      <alignment horizontal="left"/>
    </xf>
    <xf numFmtId="49" fontId="2" fillId="33" borderId="0" xfId="0" applyNumberFormat="1" applyFont="1" applyFill="1" applyAlignment="1">
      <alignment horizontal="center" vertical="center" textRotation="90"/>
    </xf>
    <xf numFmtId="0" fontId="0" fillId="37" borderId="38" xfId="0" applyFont="1" applyFill="1" applyBorder="1" applyAlignment="1" applyProtection="1">
      <alignment horizontal="center"/>
      <protection locked="0"/>
    </xf>
    <xf numFmtId="0" fontId="0" fillId="37" borderId="39" xfId="0" applyFont="1" applyFill="1" applyBorder="1" applyAlignment="1" applyProtection="1">
      <alignment horizontal="center"/>
      <protection locked="0"/>
    </xf>
    <xf numFmtId="0" fontId="0" fillId="37" borderId="4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35" borderId="35" xfId="0" applyFont="1" applyFill="1" applyBorder="1" applyAlignment="1" applyProtection="1">
      <alignment horizontal="center"/>
      <protection/>
    </xf>
    <xf numFmtId="0" fontId="2" fillId="35" borderId="66" xfId="0" applyFont="1" applyFill="1" applyBorder="1" applyAlignment="1" applyProtection="1">
      <alignment horizontal="center"/>
      <protection/>
    </xf>
    <xf numFmtId="0" fontId="2" fillId="35" borderId="31" xfId="0" applyFont="1" applyFill="1" applyBorder="1" applyAlignment="1" applyProtection="1">
      <alignment horizontal="center"/>
      <protection/>
    </xf>
    <xf numFmtId="0" fontId="2" fillId="35" borderId="35" xfId="0" applyFont="1" applyFill="1" applyBorder="1" applyAlignment="1" applyProtection="1">
      <alignment horizontal="left"/>
      <protection/>
    </xf>
    <xf numFmtId="0" fontId="2" fillId="35" borderId="66" xfId="0" applyFont="1" applyFill="1" applyBorder="1" applyAlignment="1" applyProtection="1">
      <alignment horizontal="left"/>
      <protection/>
    </xf>
    <xf numFmtId="0" fontId="2" fillId="35" borderId="31" xfId="0" applyFont="1" applyFill="1" applyBorder="1" applyAlignment="1" applyProtection="1">
      <alignment horizontal="left"/>
      <protection/>
    </xf>
    <xf numFmtId="0" fontId="18" fillId="35" borderId="35" xfId="0" applyFont="1" applyFill="1" applyBorder="1" applyAlignment="1" applyProtection="1">
      <alignment horizontal="left"/>
      <protection/>
    </xf>
    <xf numFmtId="0" fontId="18" fillId="35" borderId="66" xfId="0" applyFont="1" applyFill="1" applyBorder="1" applyAlignment="1" applyProtection="1">
      <alignment horizontal="left"/>
      <protection/>
    </xf>
    <xf numFmtId="0" fontId="18" fillId="35" borderId="31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right"/>
      <protection/>
    </xf>
    <xf numFmtId="0" fontId="2" fillId="35" borderId="35" xfId="0" applyFont="1" applyFill="1" applyBorder="1" applyAlignment="1" applyProtection="1">
      <alignment horizontal="right"/>
      <protection/>
    </xf>
    <xf numFmtId="0" fontId="2" fillId="35" borderId="66" xfId="0" applyFont="1" applyFill="1" applyBorder="1" applyAlignment="1" applyProtection="1">
      <alignment horizontal="right"/>
      <protection/>
    </xf>
    <xf numFmtId="0" fontId="2" fillId="35" borderId="31" xfId="0" applyFont="1" applyFill="1" applyBorder="1" applyAlignment="1" applyProtection="1">
      <alignment horizontal="right"/>
      <protection/>
    </xf>
    <xf numFmtId="0" fontId="21" fillId="35" borderId="26" xfId="0" applyFont="1" applyFill="1" applyBorder="1" applyAlignment="1" applyProtection="1">
      <alignment horizontal="left"/>
      <protection/>
    </xf>
    <xf numFmtId="0" fontId="3" fillId="35" borderId="35" xfId="0" applyFont="1" applyFill="1" applyBorder="1" applyAlignment="1" applyProtection="1">
      <alignment horizontal="right"/>
      <protection/>
    </xf>
    <xf numFmtId="0" fontId="0" fillId="0" borderId="67" xfId="0" applyBorder="1" applyAlignment="1">
      <alignment/>
    </xf>
    <xf numFmtId="0" fontId="2" fillId="35" borderId="68" xfId="0" applyFont="1" applyFill="1" applyBorder="1" applyAlignment="1" applyProtection="1">
      <alignment horizontal="right" vertical="center" wrapText="1"/>
      <protection/>
    </xf>
    <xf numFmtId="0" fontId="0" fillId="35" borderId="33" xfId="0" applyFill="1" applyBorder="1" applyAlignment="1" applyProtection="1">
      <alignment horizontal="right" wrapText="1"/>
      <protection/>
    </xf>
    <xf numFmtId="0" fontId="0" fillId="35" borderId="32" xfId="0" applyFill="1" applyBorder="1" applyAlignment="1" applyProtection="1">
      <alignment horizontal="right" wrapText="1"/>
      <protection/>
    </xf>
    <xf numFmtId="0" fontId="0" fillId="35" borderId="36" xfId="0" applyFill="1" applyBorder="1" applyAlignment="1" applyProtection="1">
      <alignment horizontal="right" wrapText="1"/>
      <protection/>
    </xf>
    <xf numFmtId="0" fontId="20" fillId="35" borderId="32" xfId="0" applyFont="1" applyFill="1" applyBorder="1" applyAlignment="1" applyProtection="1">
      <alignment horizontal="left"/>
      <protection/>
    </xf>
    <xf numFmtId="0" fontId="20" fillId="35" borderId="69" xfId="0" applyFont="1" applyFill="1" applyBorder="1" applyAlignment="1" applyProtection="1">
      <alignment horizontal="left"/>
      <protection/>
    </xf>
    <xf numFmtId="0" fontId="20" fillId="35" borderId="36" xfId="0" applyFont="1" applyFill="1" applyBorder="1" applyAlignment="1" applyProtection="1">
      <alignment horizontal="left"/>
      <protection/>
    </xf>
    <xf numFmtId="0" fontId="3" fillId="35" borderId="26" xfId="0" applyFont="1" applyFill="1" applyBorder="1" applyAlignment="1" applyProtection="1">
      <alignment horizontal="right" vertical="center"/>
      <protection/>
    </xf>
    <xf numFmtId="0" fontId="20" fillId="35" borderId="35" xfId="0" applyFont="1" applyFill="1" applyBorder="1" applyAlignment="1" applyProtection="1">
      <alignment horizontal="left" shrinkToFit="1"/>
      <protection/>
    </xf>
    <xf numFmtId="0" fontId="20" fillId="35" borderId="66" xfId="0" applyFont="1" applyFill="1" applyBorder="1" applyAlignment="1" applyProtection="1">
      <alignment horizontal="left" shrinkToFit="1"/>
      <protection/>
    </xf>
    <xf numFmtId="0" fontId="20" fillId="35" borderId="31" xfId="0" applyFont="1" applyFill="1" applyBorder="1" applyAlignment="1" applyProtection="1">
      <alignment horizontal="left" shrinkToFit="1"/>
      <protection/>
    </xf>
    <xf numFmtId="0" fontId="11" fillId="35" borderId="26" xfId="0" applyFont="1" applyFill="1" applyBorder="1" applyAlignment="1" applyProtection="1">
      <alignment horizontal="left"/>
      <protection/>
    </xf>
    <xf numFmtId="0" fontId="20" fillId="35" borderId="35" xfId="0" applyFont="1" applyFill="1" applyBorder="1" applyAlignment="1" applyProtection="1">
      <alignment horizontal="left"/>
      <protection/>
    </xf>
    <xf numFmtId="0" fontId="20" fillId="35" borderId="66" xfId="0" applyFont="1" applyFill="1" applyBorder="1" applyAlignment="1" applyProtection="1">
      <alignment horizontal="left"/>
      <protection/>
    </xf>
    <xf numFmtId="0" fontId="20" fillId="35" borderId="31" xfId="0" applyFont="1" applyFill="1" applyBorder="1" applyAlignment="1" applyProtection="1">
      <alignment horizontal="left"/>
      <protection/>
    </xf>
    <xf numFmtId="0" fontId="2" fillId="35" borderId="28" xfId="0" applyFont="1" applyFill="1" applyBorder="1" applyAlignment="1" applyProtection="1">
      <alignment horizontal="left" vertical="center" textRotation="90" wrapText="1"/>
      <protection/>
    </xf>
    <xf numFmtId="0" fontId="2" fillId="35" borderId="29" xfId="0" applyFont="1" applyFill="1" applyBorder="1" applyAlignment="1" applyProtection="1">
      <alignment horizontal="left" vertical="center" textRotation="90" wrapText="1"/>
      <protection/>
    </xf>
    <xf numFmtId="0" fontId="2" fillId="35" borderId="27" xfId="0" applyFont="1" applyFill="1" applyBorder="1" applyAlignment="1" applyProtection="1">
      <alignment horizontal="left" vertical="center" textRotation="90" wrapText="1"/>
      <protection/>
    </xf>
    <xf numFmtId="0" fontId="2" fillId="35" borderId="28" xfId="0" applyFont="1" applyFill="1" applyBorder="1" applyAlignment="1" applyProtection="1">
      <alignment horizontal="center" vertical="center" textRotation="90"/>
      <protection/>
    </xf>
    <xf numFmtId="0" fontId="2" fillId="35" borderId="29" xfId="0" applyFont="1" applyFill="1" applyBorder="1" applyAlignment="1" applyProtection="1">
      <alignment horizontal="center" vertical="center" textRotation="90"/>
      <protection/>
    </xf>
    <xf numFmtId="0" fontId="2" fillId="35" borderId="27" xfId="0" applyFont="1" applyFill="1" applyBorder="1" applyAlignment="1" applyProtection="1">
      <alignment horizontal="center" vertical="center" textRotation="90"/>
      <protection/>
    </xf>
    <xf numFmtId="0" fontId="2" fillId="35" borderId="28" xfId="0" applyFont="1" applyFill="1" applyBorder="1" applyAlignment="1" applyProtection="1">
      <alignment horizontal="left" vertical="top" textRotation="90"/>
      <protection/>
    </xf>
    <xf numFmtId="0" fontId="2" fillId="35" borderId="29" xfId="0" applyFont="1" applyFill="1" applyBorder="1" applyAlignment="1" applyProtection="1">
      <alignment horizontal="left" vertical="top" textRotation="90"/>
      <protection/>
    </xf>
    <xf numFmtId="0" fontId="2" fillId="35" borderId="27" xfId="0" applyFont="1" applyFill="1" applyBorder="1" applyAlignment="1" applyProtection="1">
      <alignment horizontal="left" vertical="top" textRotation="90"/>
      <protection/>
    </xf>
    <xf numFmtId="0" fontId="20" fillId="35" borderId="26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center" textRotation="90"/>
      <protection/>
    </xf>
    <xf numFmtId="0" fontId="10" fillId="35" borderId="32" xfId="0" applyFont="1" applyFill="1" applyBorder="1" applyAlignment="1" applyProtection="1">
      <alignment horizontal="center"/>
      <protection/>
    </xf>
    <xf numFmtId="0" fontId="10" fillId="35" borderId="69" xfId="0" applyFont="1" applyFill="1" applyBorder="1" applyAlignment="1" applyProtection="1">
      <alignment horizontal="center"/>
      <protection/>
    </xf>
    <xf numFmtId="0" fontId="10" fillId="35" borderId="36" xfId="0" applyFont="1" applyFill="1" applyBorder="1" applyAlignment="1" applyProtection="1">
      <alignment horizontal="center"/>
      <protection/>
    </xf>
    <xf numFmtId="0" fontId="3" fillId="35" borderId="70" xfId="0" applyFont="1" applyFill="1" applyBorder="1" applyAlignment="1" applyProtection="1">
      <alignment horizontal="left"/>
      <protection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3" fillId="35" borderId="32" xfId="0" applyFont="1" applyFill="1" applyBorder="1" applyAlignment="1" applyProtection="1">
      <alignment horizontal="right"/>
      <protection/>
    </xf>
    <xf numFmtId="0" fontId="3" fillId="35" borderId="69" xfId="0" applyFont="1" applyFill="1" applyBorder="1" applyAlignment="1" applyProtection="1">
      <alignment horizontal="right"/>
      <protection/>
    </xf>
    <xf numFmtId="0" fontId="3" fillId="35" borderId="36" xfId="0" applyFont="1" applyFill="1" applyBorder="1" applyAlignment="1" applyProtection="1">
      <alignment horizontal="right"/>
      <protection/>
    </xf>
    <xf numFmtId="0" fontId="20" fillId="35" borderId="35" xfId="0" applyFont="1" applyFill="1" applyBorder="1" applyAlignment="1" applyProtection="1">
      <alignment horizontal="left" vertical="center" wrapText="1"/>
      <protection/>
    </xf>
    <xf numFmtId="0" fontId="20" fillId="35" borderId="66" xfId="0" applyFont="1" applyFill="1" applyBorder="1" applyAlignment="1" applyProtection="1">
      <alignment horizontal="left" vertical="center" wrapText="1"/>
      <protection/>
    </xf>
    <xf numFmtId="0" fontId="20" fillId="35" borderId="31" xfId="0" applyFont="1" applyFill="1" applyBorder="1" applyAlignment="1" applyProtection="1">
      <alignment horizontal="left" vertical="center" wrapText="1"/>
      <protection/>
    </xf>
    <xf numFmtId="0" fontId="20" fillId="35" borderId="35" xfId="0" applyFont="1" applyFill="1" applyBorder="1" applyAlignment="1" applyProtection="1">
      <alignment horizontal="left" vertical="center" shrinkToFit="1"/>
      <protection/>
    </xf>
    <xf numFmtId="0" fontId="20" fillId="35" borderId="66" xfId="0" applyFont="1" applyFill="1" applyBorder="1" applyAlignment="1" applyProtection="1">
      <alignment horizontal="left" vertical="center" shrinkToFit="1"/>
      <protection/>
    </xf>
    <xf numFmtId="0" fontId="20" fillId="35" borderId="31" xfId="0" applyFont="1" applyFill="1" applyBorder="1" applyAlignment="1" applyProtection="1">
      <alignment horizontal="left" vertical="center" shrinkToFit="1"/>
      <protection/>
    </xf>
    <xf numFmtId="0" fontId="3" fillId="35" borderId="67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 val="0"/>
        <i val="0"/>
      </font>
    </dxf>
    <dxf>
      <font>
        <color indexed="9"/>
      </font>
    </dxf>
    <dxf>
      <font>
        <b val="0"/>
        <i val="0"/>
        <color indexed="1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indexed="9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9525</xdr:rowOff>
    </xdr:from>
    <xdr:to>
      <xdr:col>30</xdr:col>
      <xdr:colOff>0</xdr:colOff>
      <xdr:row>34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866775" y="3181350"/>
          <a:ext cx="5381625" cy="5857875"/>
          <a:chOff x="866776" y="3181350"/>
          <a:chExt cx="5381625" cy="3581400"/>
        </a:xfrm>
        <a:solidFill>
          <a:srgbClr val="FFFFFF"/>
        </a:solidFill>
      </xdr:grpSpPr>
      <xdr:sp>
        <xdr:nvSpPr>
          <xdr:cNvPr id="2" name="Line 27"/>
          <xdr:cNvSpPr>
            <a:spLocks/>
          </xdr:cNvSpPr>
        </xdr:nvSpPr>
        <xdr:spPr>
          <a:xfrm flipV="1">
            <a:off x="6000846" y="4733887"/>
            <a:ext cx="0" cy="3527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3"/>
          <xdr:cNvGrpSpPr>
            <a:grpSpLocks/>
          </xdr:cNvGrpSpPr>
        </xdr:nvGrpSpPr>
        <xdr:grpSpPr>
          <a:xfrm>
            <a:off x="1123749" y="3181350"/>
            <a:ext cx="5124652" cy="3581400"/>
            <a:chOff x="118" y="341"/>
            <a:chExt cx="538" cy="376"/>
          </a:xfrm>
          <a:solidFill>
            <a:srgbClr val="FFFFFF"/>
          </a:solidFill>
        </xdr:grpSpPr>
        <xdr:grpSp>
          <xdr:nvGrpSpPr>
            <xdr:cNvPr id="4" name="Group 32"/>
            <xdr:cNvGrpSpPr>
              <a:grpSpLocks/>
            </xdr:cNvGrpSpPr>
          </xdr:nvGrpSpPr>
          <xdr:grpSpPr>
            <a:xfrm>
              <a:off x="118" y="342"/>
              <a:ext cx="250" cy="375"/>
              <a:chOff x="619125" y="342"/>
              <a:chExt cx="2876550" cy="375"/>
            </a:xfrm>
            <a:solidFill>
              <a:srgbClr val="FFFFFF"/>
            </a:solidFill>
          </xdr:grpSpPr>
          <xdr:sp>
            <xdr:nvSpPr>
              <xdr:cNvPr id="5" name="AutoShape 4"/>
              <xdr:cNvSpPr>
                <a:spLocks/>
              </xdr:cNvSpPr>
            </xdr:nvSpPr>
            <xdr:spPr>
              <a:xfrm>
                <a:off x="619125" y="342"/>
                <a:ext cx="2876550" cy="160"/>
              </a:xfrm>
              <a:prstGeom prst="round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5"/>
              <xdr:cNvSpPr>
                <a:spLocks/>
              </xdr:cNvSpPr>
            </xdr:nvSpPr>
            <xdr:spPr>
              <a:xfrm>
                <a:off x="2028635" y="502"/>
                <a:ext cx="56812" cy="19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6"/>
              <xdr:cNvSpPr>
                <a:spLocks/>
              </xdr:cNvSpPr>
            </xdr:nvSpPr>
            <xdr:spPr>
              <a:xfrm>
                <a:off x="2981492" y="502"/>
                <a:ext cx="56812" cy="17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7"/>
              <xdr:cNvSpPr>
                <a:spLocks/>
              </xdr:cNvSpPr>
            </xdr:nvSpPr>
            <xdr:spPr>
              <a:xfrm>
                <a:off x="1085845" y="502"/>
                <a:ext cx="56812" cy="2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10"/>
              <xdr:cNvSpPr>
                <a:spLocks/>
              </xdr:cNvSpPr>
            </xdr:nvSpPr>
            <xdr:spPr>
              <a:xfrm flipH="1">
                <a:off x="1009617" y="669"/>
                <a:ext cx="2181144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2"/>
              <xdr:cNvSpPr>
                <a:spLocks/>
              </xdr:cNvSpPr>
            </xdr:nvSpPr>
            <xdr:spPr>
              <a:xfrm>
                <a:off x="1111015" y="533"/>
                <a:ext cx="94638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3"/>
              <xdr:cNvSpPr>
                <a:spLocks/>
              </xdr:cNvSpPr>
            </xdr:nvSpPr>
            <xdr:spPr>
              <a:xfrm>
                <a:off x="2051647" y="533"/>
                <a:ext cx="952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9"/>
              <xdr:cNvSpPr>
                <a:spLocks/>
              </xdr:cNvSpPr>
            </xdr:nvSpPr>
            <xdr:spPr>
              <a:xfrm flipV="1">
                <a:off x="3006662" y="533"/>
                <a:ext cx="4890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20"/>
              <xdr:cNvSpPr>
                <a:spLocks/>
              </xdr:cNvSpPr>
            </xdr:nvSpPr>
            <xdr:spPr>
              <a:xfrm flipV="1">
                <a:off x="619125" y="533"/>
                <a:ext cx="4933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22"/>
              <xdr:cNvSpPr>
                <a:spLocks/>
              </xdr:cNvSpPr>
            </xdr:nvSpPr>
            <xdr:spPr>
              <a:xfrm>
                <a:off x="621282" y="505"/>
                <a:ext cx="0" cy="3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25"/>
              <xdr:cNvSpPr>
                <a:spLocks/>
              </xdr:cNvSpPr>
            </xdr:nvSpPr>
            <xdr:spPr>
              <a:xfrm flipV="1">
                <a:off x="3495675" y="509"/>
                <a:ext cx="0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6" name="Group 31"/>
            <xdr:cNvGrpSpPr>
              <a:grpSpLocks/>
            </xdr:cNvGrpSpPr>
          </xdr:nvGrpSpPr>
          <xdr:grpSpPr>
            <a:xfrm>
              <a:off x="417" y="341"/>
              <a:ext cx="239" cy="357"/>
              <a:chOff x="417" y="341"/>
              <a:chExt cx="239" cy="357"/>
            </a:xfrm>
            <a:solidFill>
              <a:srgbClr val="FFFFFF"/>
            </a:solidFill>
          </xdr:grpSpPr>
          <xdr:sp>
            <xdr:nvSpPr>
              <xdr:cNvPr id="17" name="AutoShape 3"/>
              <xdr:cNvSpPr>
                <a:spLocks/>
              </xdr:cNvSpPr>
            </xdr:nvSpPr>
            <xdr:spPr>
              <a:xfrm>
                <a:off x="417" y="341"/>
                <a:ext cx="212" cy="157"/>
              </a:xfrm>
              <a:prstGeom prst="round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Rectangle 8"/>
              <xdr:cNvSpPr>
                <a:spLocks/>
              </xdr:cNvSpPr>
            </xdr:nvSpPr>
            <xdr:spPr>
              <a:xfrm>
                <a:off x="463" y="498"/>
                <a:ext cx="6" cy="19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Rectangle 9"/>
              <xdr:cNvSpPr>
                <a:spLocks/>
              </xdr:cNvSpPr>
            </xdr:nvSpPr>
            <xdr:spPr>
              <a:xfrm>
                <a:off x="572" y="498"/>
                <a:ext cx="6" cy="17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11"/>
              <xdr:cNvSpPr>
                <a:spLocks/>
              </xdr:cNvSpPr>
            </xdr:nvSpPr>
            <xdr:spPr>
              <a:xfrm flipH="1">
                <a:off x="437" y="661"/>
                <a:ext cx="179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17"/>
              <xdr:cNvSpPr>
                <a:spLocks/>
              </xdr:cNvSpPr>
            </xdr:nvSpPr>
            <xdr:spPr>
              <a:xfrm>
                <a:off x="466" y="533"/>
                <a:ext cx="10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18"/>
              <xdr:cNvSpPr>
                <a:spLocks/>
              </xdr:cNvSpPr>
            </xdr:nvSpPr>
            <xdr:spPr>
              <a:xfrm>
                <a:off x="417" y="533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1"/>
              <xdr:cNvSpPr>
                <a:spLocks/>
              </xdr:cNvSpPr>
            </xdr:nvSpPr>
            <xdr:spPr>
              <a:xfrm>
                <a:off x="576" y="533"/>
                <a:ext cx="5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26"/>
              <xdr:cNvSpPr>
                <a:spLocks/>
              </xdr:cNvSpPr>
            </xdr:nvSpPr>
            <xdr:spPr>
              <a:xfrm flipV="1">
                <a:off x="418" y="506"/>
                <a:ext cx="0" cy="3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28"/>
              <xdr:cNvSpPr>
                <a:spLocks/>
              </xdr:cNvSpPr>
            </xdr:nvSpPr>
            <xdr:spPr>
              <a:xfrm>
                <a:off x="647" y="496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9"/>
              <xdr:cNvSpPr>
                <a:spLocks/>
              </xdr:cNvSpPr>
            </xdr:nvSpPr>
            <xdr:spPr>
              <a:xfrm>
                <a:off x="630" y="497"/>
                <a:ext cx="2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30"/>
              <xdr:cNvSpPr>
                <a:spLocks/>
              </xdr:cNvSpPr>
            </xdr:nvSpPr>
            <xdr:spPr>
              <a:xfrm>
                <a:off x="629" y="667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8" name="Line 28"/>
          <xdr:cNvSpPr>
            <a:spLocks/>
          </xdr:cNvSpPr>
        </xdr:nvSpPr>
        <xdr:spPr>
          <a:xfrm>
            <a:off x="1067242" y="4719561"/>
            <a:ext cx="0" cy="20172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904447" y="4715085"/>
            <a:ext cx="2475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866776" y="6731413"/>
            <a:ext cx="3619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17</xdr:row>
      <xdr:rowOff>19050</xdr:rowOff>
    </xdr:from>
    <xdr:to>
      <xdr:col>21</xdr:col>
      <xdr:colOff>228600</xdr:colOff>
      <xdr:row>32</xdr:row>
      <xdr:rowOff>180975</xdr:rowOff>
    </xdr:to>
    <xdr:grpSp>
      <xdr:nvGrpSpPr>
        <xdr:cNvPr id="1" name="Group 47"/>
        <xdr:cNvGrpSpPr>
          <a:grpSpLocks/>
        </xdr:cNvGrpSpPr>
      </xdr:nvGrpSpPr>
      <xdr:grpSpPr>
        <a:xfrm>
          <a:off x="1447800" y="3705225"/>
          <a:ext cx="4010025" cy="3448050"/>
          <a:chOff x="1447800" y="3733800"/>
          <a:chExt cx="4010025" cy="3448050"/>
        </a:xfrm>
        <a:solidFill>
          <a:srgbClr val="FFFFFF"/>
        </a:solidFill>
      </xdr:grpSpPr>
      <xdr:sp>
        <xdr:nvSpPr>
          <xdr:cNvPr id="2" name="Line 21"/>
          <xdr:cNvSpPr>
            <a:spLocks/>
          </xdr:cNvSpPr>
        </xdr:nvSpPr>
        <xdr:spPr>
          <a:xfrm>
            <a:off x="5181133" y="5305249"/>
            <a:ext cx="0" cy="3620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9"/>
          <xdr:cNvGrpSpPr>
            <a:grpSpLocks/>
          </xdr:cNvGrpSpPr>
        </xdr:nvGrpSpPr>
        <xdr:grpSpPr>
          <a:xfrm>
            <a:off x="1447800" y="3733800"/>
            <a:ext cx="4010025" cy="3448050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AutoShape 2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93" y="730"/>
              <a:ext cx="233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>
              <a:off x="354" y="602"/>
              <a:ext cx="1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298" y="602"/>
              <a:ext cx="5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479" y="602"/>
              <a:ext cx="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17"/>
            <xdr:cNvGrpSpPr>
              <a:grpSpLocks/>
            </xdr:cNvGrpSpPr>
          </xdr:nvGrpSpPr>
          <xdr:grpSpPr>
            <a:xfrm>
              <a:off x="543" y="566"/>
              <a:ext cx="30" cy="173"/>
              <a:chOff x="523" y="569"/>
              <a:chExt cx="30" cy="212"/>
            </a:xfrm>
            <a:solidFill>
              <a:srgbClr val="FFFFFF"/>
            </a:solidFill>
          </xdr:grpSpPr>
          <xdr:sp>
            <xdr:nvSpPr>
              <xdr:cNvPr id="13" name="Line 10"/>
              <xdr:cNvSpPr>
                <a:spLocks/>
              </xdr:cNvSpPr>
            </xdr:nvSpPr>
            <xdr:spPr>
              <a:xfrm flipH="1">
                <a:off x="545" y="569"/>
                <a:ext cx="0" cy="2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"/>
              <xdr:cNvSpPr>
                <a:spLocks/>
              </xdr:cNvSpPr>
            </xdr:nvSpPr>
            <xdr:spPr>
              <a:xfrm>
                <a:off x="523" y="569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" name="Line 15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 Box 18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</xdr:grpSp>
      <xdr:sp>
        <xdr:nvSpPr>
          <xdr:cNvPr id="18" name="Line 24"/>
          <xdr:cNvSpPr>
            <a:spLocks/>
          </xdr:cNvSpPr>
        </xdr:nvSpPr>
        <xdr:spPr>
          <a:xfrm>
            <a:off x="2266848" y="6553443"/>
            <a:ext cx="2395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4633765" y="6867215"/>
            <a:ext cx="8210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0"/>
          <xdr:cNvSpPr>
            <a:spLocks/>
          </xdr:cNvSpPr>
        </xdr:nvSpPr>
        <xdr:spPr>
          <a:xfrm>
            <a:off x="2769103" y="5226806"/>
            <a:ext cx="0" cy="13240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1"/>
          <xdr:cNvSpPr>
            <a:spLocks/>
          </xdr:cNvSpPr>
        </xdr:nvSpPr>
        <xdr:spPr>
          <a:xfrm>
            <a:off x="2540532" y="5229392"/>
            <a:ext cx="3027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14</xdr:row>
      <xdr:rowOff>180975</xdr:rowOff>
    </xdr:from>
    <xdr:to>
      <xdr:col>20</xdr:col>
      <xdr:colOff>114300</xdr:colOff>
      <xdr:row>34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00075" y="2971800"/>
          <a:ext cx="3705225" cy="3581400"/>
          <a:chOff x="600075" y="2971800"/>
          <a:chExt cx="3705225" cy="3581400"/>
        </a:xfrm>
        <a:solidFill>
          <a:srgbClr val="FFFFFF"/>
        </a:solidFill>
      </xdr:grpSpPr>
      <xdr:sp>
        <xdr:nvSpPr>
          <xdr:cNvPr id="2" name="AutoShape 38"/>
          <xdr:cNvSpPr>
            <a:spLocks/>
          </xdr:cNvSpPr>
        </xdr:nvSpPr>
        <xdr:spPr>
          <a:xfrm>
            <a:off x="1809831" y="2971800"/>
            <a:ext cx="2199977" cy="155253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9"/>
          <xdr:cNvSpPr>
            <a:spLocks/>
          </xdr:cNvSpPr>
        </xdr:nvSpPr>
        <xdr:spPr>
          <a:xfrm>
            <a:off x="2333194" y="4524337"/>
            <a:ext cx="57431" cy="19241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0"/>
          <xdr:cNvSpPr>
            <a:spLocks/>
          </xdr:cNvSpPr>
        </xdr:nvSpPr>
        <xdr:spPr>
          <a:xfrm>
            <a:off x="3429014" y="4524337"/>
            <a:ext cx="66694" cy="17047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1"/>
          <xdr:cNvSpPr>
            <a:spLocks/>
          </xdr:cNvSpPr>
        </xdr:nvSpPr>
        <xdr:spPr>
          <a:xfrm flipH="1">
            <a:off x="1857073" y="6134176"/>
            <a:ext cx="2019348" cy="4190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2"/>
          <xdr:cNvSpPr>
            <a:spLocks/>
          </xdr:cNvSpPr>
        </xdr:nvSpPr>
        <xdr:spPr>
          <a:xfrm>
            <a:off x="2357278" y="4867256"/>
            <a:ext cx="11097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3"/>
          <xdr:cNvSpPr>
            <a:spLocks/>
          </xdr:cNvSpPr>
        </xdr:nvSpPr>
        <xdr:spPr>
          <a:xfrm>
            <a:off x="1819094" y="4867256"/>
            <a:ext cx="5381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4"/>
          <xdr:cNvSpPr>
            <a:spLocks/>
          </xdr:cNvSpPr>
        </xdr:nvSpPr>
        <xdr:spPr>
          <a:xfrm>
            <a:off x="3462361" y="4867256"/>
            <a:ext cx="5576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5"/>
          <xdr:cNvSpPr>
            <a:spLocks/>
          </xdr:cNvSpPr>
        </xdr:nvSpPr>
        <xdr:spPr>
          <a:xfrm flipV="1">
            <a:off x="1819094" y="4600442"/>
            <a:ext cx="0" cy="3903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"/>
          <xdr:cNvSpPr>
            <a:spLocks/>
          </xdr:cNvSpPr>
        </xdr:nvSpPr>
        <xdr:spPr>
          <a:xfrm flipH="1">
            <a:off x="4191364" y="4512697"/>
            <a:ext cx="7410" cy="17172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"/>
          <xdr:cNvSpPr>
            <a:spLocks/>
          </xdr:cNvSpPr>
        </xdr:nvSpPr>
        <xdr:spPr>
          <a:xfrm>
            <a:off x="4019071" y="4513593"/>
            <a:ext cx="2677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0"/>
          <xdr:cNvSpPr>
            <a:spLocks/>
          </xdr:cNvSpPr>
        </xdr:nvSpPr>
        <xdr:spPr>
          <a:xfrm flipH="1" flipV="1">
            <a:off x="1276279" y="5896013"/>
            <a:ext cx="583573" cy="6571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1"/>
          <xdr:cNvSpPr>
            <a:spLocks/>
          </xdr:cNvSpPr>
        </xdr:nvSpPr>
        <xdr:spPr>
          <a:xfrm flipH="1">
            <a:off x="600075" y="5896013"/>
            <a:ext cx="676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52"/>
          <xdr:cNvSpPr txBox="1">
            <a:spLocks noChangeArrowheads="1"/>
          </xdr:cNvSpPr>
        </xdr:nvSpPr>
        <xdr:spPr>
          <a:xfrm>
            <a:off x="647317" y="5696350"/>
            <a:ext cx="590983" cy="162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Roadway</a:t>
            </a:r>
          </a:p>
        </xdr:txBody>
      </xdr:sp>
      <xdr:sp>
        <xdr:nvSpPr>
          <xdr:cNvPr id="15" name="Line 53"/>
          <xdr:cNvSpPr>
            <a:spLocks/>
          </xdr:cNvSpPr>
        </xdr:nvSpPr>
        <xdr:spPr>
          <a:xfrm>
            <a:off x="4019998" y="4619244"/>
            <a:ext cx="0" cy="3814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9"/>
          <xdr:cNvSpPr>
            <a:spLocks/>
          </xdr:cNvSpPr>
        </xdr:nvSpPr>
        <xdr:spPr>
          <a:xfrm flipV="1">
            <a:off x="1333710" y="5877211"/>
            <a:ext cx="2286124" cy="188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9"/>
          <xdr:cNvSpPr>
            <a:spLocks/>
          </xdr:cNvSpPr>
        </xdr:nvSpPr>
        <xdr:spPr>
          <a:xfrm>
            <a:off x="3519792" y="6234455"/>
            <a:ext cx="7855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38"/>
          <xdr:cNvGrpSpPr>
            <a:grpSpLocks/>
          </xdr:cNvGrpSpPr>
        </xdr:nvGrpSpPr>
        <xdr:grpSpPr>
          <a:xfrm>
            <a:off x="1496739" y="4527023"/>
            <a:ext cx="267703" cy="1367199"/>
            <a:chOff x="1361460" y="4683920"/>
            <a:chExt cx="267315" cy="1366838"/>
          </a:xfrm>
          <a:solidFill>
            <a:srgbClr val="FFFFFF"/>
          </a:solidFill>
        </xdr:grpSpPr>
        <xdr:sp>
          <xdr:nvSpPr>
            <xdr:cNvPr id="19" name="Line 47"/>
            <xdr:cNvSpPr>
              <a:spLocks/>
            </xdr:cNvSpPr>
          </xdr:nvSpPr>
          <xdr:spPr>
            <a:xfrm>
              <a:off x="1540695" y="4683920"/>
              <a:ext cx="0" cy="13668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48"/>
            <xdr:cNvSpPr>
              <a:spLocks/>
            </xdr:cNvSpPr>
          </xdr:nvSpPr>
          <xdr:spPr>
            <a:xfrm>
              <a:off x="1361460" y="4684945"/>
              <a:ext cx="2673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14</xdr:row>
      <xdr:rowOff>142875</xdr:rowOff>
    </xdr:from>
    <xdr:to>
      <xdr:col>16</xdr:col>
      <xdr:colOff>161925</xdr:colOff>
      <xdr:row>36</xdr:row>
      <xdr:rowOff>9525</xdr:rowOff>
    </xdr:to>
    <xdr:grpSp>
      <xdr:nvGrpSpPr>
        <xdr:cNvPr id="1" name="Group 58"/>
        <xdr:cNvGrpSpPr>
          <a:grpSpLocks/>
        </xdr:cNvGrpSpPr>
      </xdr:nvGrpSpPr>
      <xdr:grpSpPr>
        <a:xfrm>
          <a:off x="5353050" y="2867025"/>
          <a:ext cx="3533775" cy="5267325"/>
          <a:chOff x="5350670" y="2819400"/>
          <a:chExt cx="3536155" cy="3543300"/>
        </a:xfrm>
        <a:solidFill>
          <a:srgbClr val="FFFFFF"/>
        </a:solidFill>
      </xdr:grpSpPr>
      <xdr:sp>
        <xdr:nvSpPr>
          <xdr:cNvPr id="2" name="Line 47"/>
          <xdr:cNvSpPr>
            <a:spLocks/>
          </xdr:cNvSpPr>
        </xdr:nvSpPr>
        <xdr:spPr>
          <a:xfrm flipH="1">
            <a:off x="8722394" y="4334161"/>
            <a:ext cx="4420" cy="16219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8"/>
          <xdr:cNvSpPr>
            <a:spLocks/>
          </xdr:cNvSpPr>
        </xdr:nvSpPr>
        <xdr:spPr>
          <a:xfrm>
            <a:off x="8574759" y="4334161"/>
            <a:ext cx="2669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9"/>
          <xdr:cNvSpPr>
            <a:spLocks/>
          </xdr:cNvSpPr>
        </xdr:nvSpPr>
        <xdr:spPr>
          <a:xfrm>
            <a:off x="8100915" y="5955221"/>
            <a:ext cx="785910" cy="44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2"/>
          <xdr:cNvGrpSpPr>
            <a:grpSpLocks/>
          </xdr:cNvGrpSpPr>
        </xdr:nvGrpSpPr>
        <xdr:grpSpPr>
          <a:xfrm>
            <a:off x="5350670" y="2819400"/>
            <a:ext cx="3179003" cy="3543300"/>
            <a:chOff x="5355432" y="2867025"/>
            <a:chExt cx="3178968" cy="3543300"/>
          </a:xfrm>
          <a:solidFill>
            <a:srgbClr val="FFFFFF"/>
          </a:solidFill>
        </xdr:grpSpPr>
        <xdr:grpSp>
          <xdr:nvGrpSpPr>
            <xdr:cNvPr id="6" name="Group 32"/>
            <xdr:cNvGrpSpPr>
              <a:grpSpLocks/>
            </xdr:cNvGrpSpPr>
          </xdr:nvGrpSpPr>
          <xdr:grpSpPr>
            <a:xfrm>
              <a:off x="5639155" y="2867025"/>
              <a:ext cx="2895245" cy="3543300"/>
              <a:chOff x="619125" y="342"/>
              <a:chExt cx="2876550" cy="375"/>
            </a:xfrm>
            <a:solidFill>
              <a:srgbClr val="FFFFFF"/>
            </a:solidFill>
          </xdr:grpSpPr>
          <xdr:sp>
            <xdr:nvSpPr>
              <xdr:cNvPr id="7" name="AutoShape 4"/>
              <xdr:cNvSpPr>
                <a:spLocks/>
              </xdr:cNvSpPr>
            </xdr:nvSpPr>
            <xdr:spPr>
              <a:xfrm>
                <a:off x="619125" y="342"/>
                <a:ext cx="2876550" cy="160"/>
              </a:xfrm>
              <a:prstGeom prst="round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5"/>
              <xdr:cNvSpPr>
                <a:spLocks/>
              </xdr:cNvSpPr>
            </xdr:nvSpPr>
            <xdr:spPr>
              <a:xfrm>
                <a:off x="2028635" y="502"/>
                <a:ext cx="56812" cy="19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6"/>
              <xdr:cNvSpPr>
                <a:spLocks/>
              </xdr:cNvSpPr>
            </xdr:nvSpPr>
            <xdr:spPr>
              <a:xfrm>
                <a:off x="2981492" y="502"/>
                <a:ext cx="56812" cy="17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Rectangle 7"/>
              <xdr:cNvSpPr>
                <a:spLocks/>
              </xdr:cNvSpPr>
            </xdr:nvSpPr>
            <xdr:spPr>
              <a:xfrm>
                <a:off x="1085845" y="502"/>
                <a:ext cx="56812" cy="2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0"/>
              <xdr:cNvSpPr>
                <a:spLocks/>
              </xdr:cNvSpPr>
            </xdr:nvSpPr>
            <xdr:spPr>
              <a:xfrm flipH="1">
                <a:off x="1009617" y="669"/>
                <a:ext cx="2181144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111015" y="533"/>
                <a:ext cx="94638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2051647" y="533"/>
                <a:ext cx="95213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9"/>
              <xdr:cNvSpPr>
                <a:spLocks/>
              </xdr:cNvSpPr>
            </xdr:nvSpPr>
            <xdr:spPr>
              <a:xfrm flipV="1">
                <a:off x="3006662" y="533"/>
                <a:ext cx="4890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20"/>
              <xdr:cNvSpPr>
                <a:spLocks/>
              </xdr:cNvSpPr>
            </xdr:nvSpPr>
            <xdr:spPr>
              <a:xfrm flipV="1">
                <a:off x="619125" y="533"/>
                <a:ext cx="4933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22"/>
              <xdr:cNvSpPr>
                <a:spLocks/>
              </xdr:cNvSpPr>
            </xdr:nvSpPr>
            <xdr:spPr>
              <a:xfrm>
                <a:off x="621282" y="505"/>
                <a:ext cx="0" cy="3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25"/>
              <xdr:cNvSpPr>
                <a:spLocks/>
              </xdr:cNvSpPr>
            </xdr:nvSpPr>
            <xdr:spPr>
              <a:xfrm flipV="1">
                <a:off x="3495675" y="509"/>
                <a:ext cx="0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" name="Group 51"/>
            <xdr:cNvGrpSpPr>
              <a:grpSpLocks/>
            </xdr:cNvGrpSpPr>
          </xdr:nvGrpSpPr>
          <xdr:grpSpPr>
            <a:xfrm>
              <a:off x="5355432" y="4379128"/>
              <a:ext cx="361608" cy="1966532"/>
              <a:chOff x="5698332" y="4351192"/>
              <a:chExt cx="361949" cy="1995111"/>
            </a:xfrm>
            <a:solidFill>
              <a:srgbClr val="FFFFFF"/>
            </a:solidFill>
          </xdr:grpSpPr>
          <xdr:sp>
            <xdr:nvSpPr>
              <xdr:cNvPr id="19" name="Line 28"/>
              <xdr:cNvSpPr>
                <a:spLocks/>
              </xdr:cNvSpPr>
            </xdr:nvSpPr>
            <xdr:spPr>
              <a:xfrm>
                <a:off x="5895956" y="4351192"/>
                <a:ext cx="2353" cy="199511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29"/>
              <xdr:cNvSpPr>
                <a:spLocks/>
              </xdr:cNvSpPr>
            </xdr:nvSpPr>
            <xdr:spPr>
              <a:xfrm>
                <a:off x="5734074" y="4351192"/>
                <a:ext cx="24766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30"/>
              <xdr:cNvSpPr>
                <a:spLocks/>
              </xdr:cNvSpPr>
            </xdr:nvSpPr>
            <xdr:spPr>
              <a:xfrm flipV="1">
                <a:off x="5698332" y="6341315"/>
                <a:ext cx="3619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152400</xdr:colOff>
      <xdr:row>14</xdr:row>
      <xdr:rowOff>114300</xdr:rowOff>
    </xdr:from>
    <xdr:to>
      <xdr:col>9</xdr:col>
      <xdr:colOff>257175</xdr:colOff>
      <xdr:row>35</xdr:row>
      <xdr:rowOff>152400</xdr:rowOff>
    </xdr:to>
    <xdr:grpSp>
      <xdr:nvGrpSpPr>
        <xdr:cNvPr id="22" name="Group 57"/>
        <xdr:cNvGrpSpPr>
          <a:grpSpLocks/>
        </xdr:cNvGrpSpPr>
      </xdr:nvGrpSpPr>
      <xdr:grpSpPr>
        <a:xfrm>
          <a:off x="1200150" y="2838450"/>
          <a:ext cx="3876675" cy="5276850"/>
          <a:chOff x="1202531" y="2790825"/>
          <a:chExt cx="3874294" cy="3552825"/>
        </a:xfrm>
        <a:solidFill>
          <a:srgbClr val="FFFFFF"/>
        </a:solidFill>
      </xdr:grpSpPr>
      <xdr:sp>
        <xdr:nvSpPr>
          <xdr:cNvPr id="23" name="Line 47"/>
          <xdr:cNvSpPr>
            <a:spLocks/>
          </xdr:cNvSpPr>
        </xdr:nvSpPr>
        <xdr:spPr>
          <a:xfrm>
            <a:off x="2250528" y="4333639"/>
            <a:ext cx="1937" cy="1357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56"/>
          <xdr:cNvGrpSpPr>
            <a:grpSpLocks/>
          </xdr:cNvGrpSpPr>
        </xdr:nvGrpSpPr>
        <xdr:grpSpPr>
          <a:xfrm>
            <a:off x="1202531" y="2790825"/>
            <a:ext cx="3874294" cy="3552825"/>
            <a:chOff x="1202531" y="2790825"/>
            <a:chExt cx="3874294" cy="3552825"/>
          </a:xfrm>
          <a:solidFill>
            <a:srgbClr val="FFFFFF"/>
          </a:solidFill>
        </xdr:grpSpPr>
        <xdr:sp>
          <xdr:nvSpPr>
            <xdr:cNvPr id="25" name="AutoShape 38"/>
            <xdr:cNvSpPr>
              <a:spLocks/>
            </xdr:cNvSpPr>
          </xdr:nvSpPr>
          <xdr:spPr>
            <a:xfrm>
              <a:off x="2867509" y="2790825"/>
              <a:ext cx="2200599" cy="154015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39"/>
            <xdr:cNvSpPr>
              <a:spLocks/>
            </xdr:cNvSpPr>
          </xdr:nvSpPr>
          <xdr:spPr>
            <a:xfrm>
              <a:off x="3390539" y="4330975"/>
              <a:ext cx="57146" cy="19087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ectangle 40"/>
            <xdr:cNvSpPr>
              <a:spLocks/>
            </xdr:cNvSpPr>
          </xdr:nvSpPr>
          <xdr:spPr>
            <a:xfrm>
              <a:off x="4485995" y="4330975"/>
              <a:ext cx="66832" cy="16911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41"/>
            <xdr:cNvSpPr>
              <a:spLocks/>
            </xdr:cNvSpPr>
          </xdr:nvSpPr>
          <xdr:spPr>
            <a:xfrm flipH="1">
              <a:off x="2914969" y="5927969"/>
              <a:ext cx="2019476" cy="4156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42"/>
            <xdr:cNvSpPr>
              <a:spLocks/>
            </xdr:cNvSpPr>
          </xdr:nvSpPr>
          <xdr:spPr>
            <a:xfrm>
              <a:off x="3414753" y="4671158"/>
              <a:ext cx="11099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43"/>
            <xdr:cNvSpPr>
              <a:spLocks/>
            </xdr:cNvSpPr>
          </xdr:nvSpPr>
          <xdr:spPr>
            <a:xfrm>
              <a:off x="2876226" y="4671158"/>
              <a:ext cx="5385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>
              <a:off x="4519895" y="4671158"/>
              <a:ext cx="5569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45"/>
            <xdr:cNvSpPr>
              <a:spLocks/>
            </xdr:cNvSpPr>
          </xdr:nvSpPr>
          <xdr:spPr>
            <a:xfrm flipV="1">
              <a:off x="2876226" y="4406472"/>
              <a:ext cx="0" cy="3872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50"/>
            <xdr:cNvSpPr>
              <a:spLocks/>
            </xdr:cNvSpPr>
          </xdr:nvSpPr>
          <xdr:spPr>
            <a:xfrm flipH="1" flipV="1">
              <a:off x="1864067" y="5689042"/>
              <a:ext cx="1052839" cy="6546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51"/>
            <xdr:cNvSpPr>
              <a:spLocks/>
            </xdr:cNvSpPr>
          </xdr:nvSpPr>
          <xdr:spPr>
            <a:xfrm flipH="1">
              <a:off x="1202531" y="5690818"/>
              <a:ext cx="666379" cy="8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Text Box 52"/>
            <xdr:cNvSpPr txBox="1">
              <a:spLocks noChangeArrowheads="1"/>
            </xdr:cNvSpPr>
          </xdr:nvSpPr>
          <xdr:spPr>
            <a:xfrm>
              <a:off x="1230620" y="5496301"/>
              <a:ext cx="589861" cy="1616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  <xdr:sp>
          <xdr:nvSpPr>
            <xdr:cNvPr id="36" name="Line 53"/>
            <xdr:cNvSpPr>
              <a:spLocks/>
            </xdr:cNvSpPr>
          </xdr:nvSpPr>
          <xdr:spPr>
            <a:xfrm>
              <a:off x="5076825" y="4425125"/>
              <a:ext cx="0" cy="3783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59"/>
            <xdr:cNvSpPr>
              <a:spLocks/>
            </xdr:cNvSpPr>
          </xdr:nvSpPr>
          <xdr:spPr>
            <a:xfrm flipV="1">
              <a:off x="1948333" y="5673054"/>
              <a:ext cx="2728472" cy="204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8" name="Group 38"/>
            <xdr:cNvGrpSpPr>
              <a:grpSpLocks/>
            </xdr:cNvGrpSpPr>
          </xdr:nvGrpSpPr>
          <xdr:grpSpPr>
            <a:xfrm>
              <a:off x="2110084" y="4333639"/>
              <a:ext cx="711902" cy="1905202"/>
              <a:chOff x="916782" y="4683920"/>
              <a:chExt cx="711994" cy="1920826"/>
            </a:xfrm>
            <a:solidFill>
              <a:srgbClr val="FFFFFF"/>
            </a:solidFill>
          </xdr:grpSpPr>
          <xdr:sp>
            <xdr:nvSpPr>
              <xdr:cNvPr id="39" name="Line 47"/>
              <xdr:cNvSpPr>
                <a:spLocks/>
              </xdr:cNvSpPr>
            </xdr:nvSpPr>
            <xdr:spPr>
              <a:xfrm flipH="1">
                <a:off x="1538353" y="4683920"/>
                <a:ext cx="2314" cy="19208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48"/>
              <xdr:cNvSpPr>
                <a:spLocks/>
              </xdr:cNvSpPr>
            </xdr:nvSpPr>
            <xdr:spPr>
              <a:xfrm>
                <a:off x="916782" y="4684400"/>
                <a:ext cx="711994" cy="4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1" name="Line 30"/>
            <xdr:cNvSpPr>
              <a:spLocks/>
            </xdr:cNvSpPr>
          </xdr:nvSpPr>
          <xdr:spPr>
            <a:xfrm flipV="1">
              <a:off x="2640863" y="6241506"/>
              <a:ext cx="7002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180975</xdr:rowOff>
    </xdr:from>
    <xdr:to>
      <xdr:col>25</xdr:col>
      <xdr:colOff>104775</xdr:colOff>
      <xdr:row>36</xdr:row>
      <xdr:rowOff>114300</xdr:rowOff>
    </xdr:to>
    <xdr:grpSp>
      <xdr:nvGrpSpPr>
        <xdr:cNvPr id="1" name="Group 35"/>
        <xdr:cNvGrpSpPr>
          <a:grpSpLocks/>
        </xdr:cNvGrpSpPr>
      </xdr:nvGrpSpPr>
      <xdr:grpSpPr>
        <a:xfrm>
          <a:off x="95250" y="3171825"/>
          <a:ext cx="5314950" cy="3705225"/>
          <a:chOff x="95250" y="3171825"/>
          <a:chExt cx="5317332" cy="3705225"/>
        </a:xfrm>
        <a:solidFill>
          <a:srgbClr val="FFFFFF"/>
        </a:solidFill>
      </xdr:grpSpPr>
      <xdr:sp>
        <xdr:nvSpPr>
          <xdr:cNvPr id="2" name="Line 51"/>
          <xdr:cNvSpPr>
            <a:spLocks/>
          </xdr:cNvSpPr>
        </xdr:nvSpPr>
        <xdr:spPr>
          <a:xfrm flipH="1">
            <a:off x="152411" y="6210110"/>
            <a:ext cx="3243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0"/>
          <xdr:cNvSpPr>
            <a:spLocks/>
          </xdr:cNvSpPr>
        </xdr:nvSpPr>
        <xdr:spPr>
          <a:xfrm flipH="1" flipV="1">
            <a:off x="474110" y="6210110"/>
            <a:ext cx="571613" cy="6641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52"/>
          <xdr:cNvSpPr txBox="1">
            <a:spLocks noChangeArrowheads="1"/>
          </xdr:cNvSpPr>
        </xdr:nvSpPr>
        <xdr:spPr>
          <a:xfrm>
            <a:off x="95250" y="6000764"/>
            <a:ext cx="600859" cy="1621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Roadway</a:t>
            </a:r>
          </a:p>
        </xdr:txBody>
      </xdr:sp>
      <xdr:grpSp>
        <xdr:nvGrpSpPr>
          <xdr:cNvPr id="5" name="Group 34"/>
          <xdr:cNvGrpSpPr>
            <a:grpSpLocks/>
          </xdr:cNvGrpSpPr>
        </xdr:nvGrpSpPr>
        <xdr:grpSpPr>
          <a:xfrm>
            <a:off x="426254" y="3171825"/>
            <a:ext cx="4986328" cy="3705225"/>
            <a:chOff x="426244" y="3171825"/>
            <a:chExt cx="4986338" cy="3705225"/>
          </a:xfrm>
          <a:solidFill>
            <a:srgbClr val="FFFFFF"/>
          </a:solidFill>
        </xdr:grpSpPr>
        <xdr:grpSp>
          <xdr:nvGrpSpPr>
            <xdr:cNvPr id="6" name="Group 59"/>
            <xdr:cNvGrpSpPr>
              <a:grpSpLocks/>
            </xdr:cNvGrpSpPr>
          </xdr:nvGrpSpPr>
          <xdr:grpSpPr>
            <a:xfrm>
              <a:off x="3390622" y="3171825"/>
              <a:ext cx="1943425" cy="3476427"/>
              <a:chOff x="356" y="347"/>
              <a:chExt cx="204" cy="368"/>
            </a:xfrm>
            <a:solidFill>
              <a:srgbClr val="FFFFFF"/>
            </a:solidFill>
          </xdr:grpSpPr>
          <xdr:sp>
            <xdr:nvSpPr>
              <xdr:cNvPr id="7" name="AutoShape 31"/>
              <xdr:cNvSpPr>
                <a:spLocks/>
              </xdr:cNvSpPr>
            </xdr:nvSpPr>
            <xdr:spPr>
              <a:xfrm>
                <a:off x="356" y="347"/>
                <a:ext cx="182" cy="161"/>
              </a:xfrm>
              <a:prstGeom prst="round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32"/>
              <xdr:cNvSpPr>
                <a:spLocks/>
              </xdr:cNvSpPr>
            </xdr:nvSpPr>
            <xdr:spPr>
              <a:xfrm>
                <a:off x="396" y="508"/>
                <a:ext cx="5" cy="20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33"/>
              <xdr:cNvSpPr>
                <a:spLocks/>
              </xdr:cNvSpPr>
            </xdr:nvSpPr>
            <xdr:spPr>
              <a:xfrm>
                <a:off x="488" y="508"/>
                <a:ext cx="5" cy="18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34"/>
              <xdr:cNvSpPr>
                <a:spLocks/>
              </xdr:cNvSpPr>
            </xdr:nvSpPr>
            <xdr:spPr>
              <a:xfrm flipH="1">
                <a:off x="373" y="683"/>
                <a:ext cx="155" cy="3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35"/>
              <xdr:cNvSpPr>
                <a:spLocks/>
              </xdr:cNvSpPr>
            </xdr:nvSpPr>
            <xdr:spPr>
              <a:xfrm>
                <a:off x="400" y="543"/>
                <a:ext cx="9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36"/>
              <xdr:cNvSpPr>
                <a:spLocks/>
              </xdr:cNvSpPr>
            </xdr:nvSpPr>
            <xdr:spPr>
              <a:xfrm>
                <a:off x="356" y="543"/>
                <a:ext cx="4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37"/>
              <xdr:cNvSpPr>
                <a:spLocks/>
              </xdr:cNvSpPr>
            </xdr:nvSpPr>
            <xdr:spPr>
              <a:xfrm>
                <a:off x="491" y="543"/>
                <a:ext cx="4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38"/>
              <xdr:cNvSpPr>
                <a:spLocks/>
              </xdr:cNvSpPr>
            </xdr:nvSpPr>
            <xdr:spPr>
              <a:xfrm flipV="1">
                <a:off x="357" y="516"/>
                <a:ext cx="0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39"/>
              <xdr:cNvSpPr>
                <a:spLocks/>
              </xdr:cNvSpPr>
            </xdr:nvSpPr>
            <xdr:spPr>
              <a:xfrm>
                <a:off x="553" y="506"/>
                <a:ext cx="0" cy="1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40"/>
              <xdr:cNvSpPr>
                <a:spLocks/>
              </xdr:cNvSpPr>
            </xdr:nvSpPr>
            <xdr:spPr>
              <a:xfrm>
                <a:off x="538" y="506"/>
                <a:ext cx="2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43"/>
              <xdr:cNvSpPr>
                <a:spLocks/>
              </xdr:cNvSpPr>
            </xdr:nvSpPr>
            <xdr:spPr>
              <a:xfrm flipH="1">
                <a:off x="536" y="516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" name="Group 60"/>
            <xdr:cNvGrpSpPr>
              <a:grpSpLocks/>
            </xdr:cNvGrpSpPr>
          </xdr:nvGrpSpPr>
          <xdr:grpSpPr>
            <a:xfrm>
              <a:off x="894960" y="3181088"/>
              <a:ext cx="2190249" cy="3695962"/>
              <a:chOff x="94" y="348"/>
              <a:chExt cx="230" cy="391"/>
            </a:xfrm>
            <a:solidFill>
              <a:srgbClr val="FFFFFF"/>
            </a:solidFill>
          </xdr:grpSpPr>
          <xdr:sp>
            <xdr:nvSpPr>
              <xdr:cNvPr id="19" name="AutoShape 19"/>
              <xdr:cNvSpPr>
                <a:spLocks/>
              </xdr:cNvSpPr>
            </xdr:nvSpPr>
            <xdr:spPr>
              <a:xfrm>
                <a:off x="95" y="348"/>
                <a:ext cx="228" cy="165"/>
              </a:xfrm>
              <a:prstGeom prst="round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20"/>
              <xdr:cNvSpPr>
                <a:spLocks/>
              </xdr:cNvSpPr>
            </xdr:nvSpPr>
            <xdr:spPr>
              <a:xfrm>
                <a:off x="207" y="513"/>
                <a:ext cx="4" cy="19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Rectangle 21"/>
              <xdr:cNvSpPr>
                <a:spLocks/>
              </xdr:cNvSpPr>
            </xdr:nvSpPr>
            <xdr:spPr>
              <a:xfrm>
                <a:off x="282" y="513"/>
                <a:ext cx="4" cy="17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Rectangle 22"/>
              <xdr:cNvSpPr>
                <a:spLocks/>
              </xdr:cNvSpPr>
            </xdr:nvSpPr>
            <xdr:spPr>
              <a:xfrm>
                <a:off x="132" y="513"/>
                <a:ext cx="5" cy="2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 flipH="1">
                <a:off x="110" y="685"/>
                <a:ext cx="189" cy="5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135" y="545"/>
                <a:ext cx="7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209" y="545"/>
                <a:ext cx="7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284" y="545"/>
                <a:ext cx="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 flipV="1">
                <a:off x="94" y="545"/>
                <a:ext cx="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94" y="516"/>
                <a:ext cx="0" cy="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 flipV="1">
                <a:off x="324" y="515"/>
                <a:ext cx="0" cy="3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0" name="Line 61"/>
            <xdr:cNvSpPr>
              <a:spLocks/>
            </xdr:cNvSpPr>
          </xdr:nvSpPr>
          <xdr:spPr>
            <a:xfrm>
              <a:off x="426244" y="6210110"/>
              <a:ext cx="4321908" cy="92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9"/>
            <xdr:cNvSpPr>
              <a:spLocks/>
            </xdr:cNvSpPr>
          </xdr:nvSpPr>
          <xdr:spPr>
            <a:xfrm flipH="1">
              <a:off x="836370" y="4753030"/>
              <a:ext cx="2493" cy="14598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40"/>
            <xdr:cNvSpPr>
              <a:spLocks/>
            </xdr:cNvSpPr>
          </xdr:nvSpPr>
          <xdr:spPr>
            <a:xfrm>
              <a:off x="654369" y="4753030"/>
              <a:ext cx="2518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61"/>
            <xdr:cNvSpPr>
              <a:spLocks/>
            </xdr:cNvSpPr>
          </xdr:nvSpPr>
          <xdr:spPr>
            <a:xfrm>
              <a:off x="2759850" y="6414823"/>
              <a:ext cx="2652732" cy="74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9.140625" style="2" customWidth="1"/>
    <col min="3" max="3" width="8.421875" style="2" customWidth="1"/>
    <col min="4" max="4" width="10.28125" style="2" customWidth="1"/>
    <col min="5" max="5" width="12.00390625" style="2" customWidth="1"/>
    <col min="6" max="6" width="14.57421875" style="2" customWidth="1"/>
    <col min="7" max="16384" width="9.140625" style="2" customWidth="1"/>
  </cols>
  <sheetData>
    <row r="1" spans="1:13" ht="41.25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63"/>
      <c r="K1" s="63"/>
      <c r="L1" s="63"/>
      <c r="M1" s="63"/>
    </row>
    <row r="5" ht="18">
      <c r="C5" s="64" t="s">
        <v>72</v>
      </c>
    </row>
    <row r="6" ht="9.75" customHeight="1">
      <c r="C6" s="64"/>
    </row>
    <row r="7" spans="4:8" ht="15">
      <c r="D7" s="65" t="s">
        <v>52</v>
      </c>
      <c r="H7" s="66"/>
    </row>
    <row r="8" spans="4:8" ht="15">
      <c r="D8" s="65" t="s">
        <v>53</v>
      </c>
      <c r="H8" s="66"/>
    </row>
    <row r="9" spans="4:8" ht="15">
      <c r="D9" s="65" t="s">
        <v>54</v>
      </c>
      <c r="H9" s="66"/>
    </row>
    <row r="11" ht="18">
      <c r="C11" s="64" t="s">
        <v>76</v>
      </c>
    </row>
    <row r="12" ht="18">
      <c r="C12" s="64" t="s">
        <v>77</v>
      </c>
    </row>
    <row r="14" spans="3:6" ht="23.25" customHeight="1" thickBot="1">
      <c r="C14" s="64"/>
      <c r="D14" s="156" t="s">
        <v>55</v>
      </c>
      <c r="E14" s="157"/>
      <c r="F14" s="157"/>
    </row>
    <row r="15" spans="1:6" ht="15.75">
      <c r="A15" s="67"/>
      <c r="B15" s="67"/>
      <c r="D15" s="68"/>
      <c r="E15" s="69" t="s">
        <v>56</v>
      </c>
      <c r="F15" s="70" t="s">
        <v>57</v>
      </c>
    </row>
    <row r="16" spans="4:6" ht="13.5" thickBot="1">
      <c r="D16" s="71"/>
      <c r="E16" s="72" t="s">
        <v>58</v>
      </c>
      <c r="F16" s="73" t="s">
        <v>59</v>
      </c>
    </row>
    <row r="17" spans="4:6" ht="12.75">
      <c r="D17" s="74" t="s">
        <v>60</v>
      </c>
      <c r="E17" s="75" t="s">
        <v>61</v>
      </c>
      <c r="F17" s="76" t="s">
        <v>87</v>
      </c>
    </row>
    <row r="18" spans="4:6" ht="12.75">
      <c r="D18" s="77" t="s">
        <v>63</v>
      </c>
      <c r="E18" s="78" t="s">
        <v>64</v>
      </c>
      <c r="F18" s="79" t="s">
        <v>87</v>
      </c>
    </row>
    <row r="19" spans="4:6" ht="12.75">
      <c r="D19" s="77" t="s">
        <v>65</v>
      </c>
      <c r="E19" s="78" t="s">
        <v>66</v>
      </c>
      <c r="F19" s="79" t="s">
        <v>62</v>
      </c>
    </row>
    <row r="20" spans="4:6" ht="12.75">
      <c r="D20" s="77" t="s">
        <v>67</v>
      </c>
      <c r="E20" s="78" t="s">
        <v>64</v>
      </c>
      <c r="F20" s="79" t="s">
        <v>87</v>
      </c>
    </row>
    <row r="21" spans="4:6" ht="13.5" thickBot="1">
      <c r="D21" s="80" t="s">
        <v>68</v>
      </c>
      <c r="E21" s="81" t="s">
        <v>69</v>
      </c>
      <c r="F21" s="82" t="s">
        <v>89</v>
      </c>
    </row>
    <row r="22" spans="4:5" ht="12.75">
      <c r="D22" s="83"/>
      <c r="E22" s="83"/>
    </row>
    <row r="23" ht="12.75">
      <c r="D23" s="83" t="s">
        <v>70</v>
      </c>
    </row>
    <row r="24" ht="12.75">
      <c r="D24" s="3" t="s">
        <v>71</v>
      </c>
    </row>
    <row r="26" ht="12.75">
      <c r="C26" s="43" t="s">
        <v>119</v>
      </c>
    </row>
  </sheetData>
  <sheetProtection/>
  <mergeCells count="2">
    <mergeCell ref="D14:F14"/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47"/>
  <sheetViews>
    <sheetView zoomScalePageLayoutView="0" workbookViewId="0" topLeftCell="A1">
      <selection activeCell="K10" sqref="K10:M10"/>
    </sheetView>
  </sheetViews>
  <sheetFormatPr defaultColWidth="9.140625" defaultRowHeight="12.75"/>
  <cols>
    <col min="1" max="1" width="5.57421875" style="2" customWidth="1"/>
    <col min="2" max="2" width="3.57421875" style="2" customWidth="1"/>
    <col min="3" max="3" width="3.8515625" style="2" customWidth="1"/>
    <col min="4" max="4" width="3.00390625" style="2" customWidth="1"/>
    <col min="5" max="5" width="3.57421875" style="2" customWidth="1"/>
    <col min="6" max="6" width="3.00390625" style="2" customWidth="1"/>
    <col min="7" max="7" width="2.8515625" style="2" customWidth="1"/>
    <col min="8" max="8" width="3.7109375" style="2" customWidth="1"/>
    <col min="9" max="9" width="3.28125" style="2" customWidth="1"/>
    <col min="10" max="10" width="2.421875" style="2" customWidth="1"/>
    <col min="11" max="11" width="3.00390625" style="2" customWidth="1"/>
    <col min="12" max="12" width="3.421875" style="2" customWidth="1"/>
    <col min="13" max="13" width="3.140625" style="2" customWidth="1"/>
    <col min="14" max="14" width="3.00390625" style="2" customWidth="1"/>
    <col min="15" max="15" width="2.8515625" style="2" customWidth="1"/>
    <col min="16" max="29" width="3.00390625" style="2" customWidth="1"/>
    <col min="30" max="30" width="1.421875" style="2" customWidth="1"/>
    <col min="31" max="31" width="3.00390625" style="2" customWidth="1"/>
    <col min="32" max="32" width="4.57421875" style="2" bestFit="1" customWidth="1"/>
    <col min="33" max="36" width="2.7109375" style="2" customWidth="1"/>
    <col min="37" max="16384" width="9.140625" style="2" customWidth="1"/>
  </cols>
  <sheetData>
    <row r="1" spans="1:33" ht="27.75">
      <c r="A1" s="158" t="s">
        <v>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</row>
    <row r="2" spans="1:33" ht="12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ht="12.75"/>
    <row r="4" spans="3:38" ht="16.5" thickBot="1">
      <c r="C4" s="1" t="s">
        <v>2</v>
      </c>
      <c r="D4" s="2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F4" s="20"/>
      <c r="AG4" s="20"/>
      <c r="AH4" s="20"/>
      <c r="AI4" s="20"/>
      <c r="AJ4" s="20"/>
      <c r="AK4" s="20"/>
      <c r="AL4" s="20"/>
    </row>
    <row r="5" spans="3:38" ht="12.75">
      <c r="C5" s="10"/>
      <c r="D5" s="21"/>
      <c r="E5" s="21"/>
      <c r="F5" s="21"/>
      <c r="G5" s="21"/>
      <c r="H5" s="21"/>
      <c r="I5" s="3"/>
      <c r="J5" s="3"/>
      <c r="K5" s="3"/>
      <c r="AF5" s="20"/>
      <c r="AG5" s="20"/>
      <c r="AH5" s="20"/>
      <c r="AI5" s="20"/>
      <c r="AJ5" s="20"/>
      <c r="AK5" s="20"/>
      <c r="AL5" s="20"/>
    </row>
    <row r="6" spans="3:38" ht="15.75">
      <c r="C6" s="172" t="s">
        <v>6</v>
      </c>
      <c r="D6" s="172"/>
      <c r="E6" s="172"/>
      <c r="F6" s="172"/>
      <c r="AF6" s="22"/>
      <c r="AG6" s="22"/>
      <c r="AH6" s="22"/>
      <c r="AI6" s="23"/>
      <c r="AJ6" s="23"/>
      <c r="AK6" s="23"/>
      <c r="AL6" s="23"/>
    </row>
    <row r="7" spans="3:38" s="4" customFormat="1" ht="15">
      <c r="C7" s="173" t="s">
        <v>44</v>
      </c>
      <c r="D7" s="173"/>
      <c r="E7" s="173"/>
      <c r="F7" s="173"/>
      <c r="G7" s="173"/>
      <c r="H7" s="173"/>
      <c r="I7" s="173"/>
      <c r="J7" s="173"/>
      <c r="K7" s="173"/>
      <c r="AF7" s="22"/>
      <c r="AG7" s="22"/>
      <c r="AH7" s="22"/>
      <c r="AI7" s="23"/>
      <c r="AJ7" s="23"/>
      <c r="AK7" s="23"/>
      <c r="AL7" s="23"/>
    </row>
    <row r="8" spans="3:38" ht="15">
      <c r="C8" s="24" t="s">
        <v>31</v>
      </c>
      <c r="D8" s="25"/>
      <c r="E8" s="25"/>
      <c r="F8" s="25"/>
      <c r="G8" s="25"/>
      <c r="H8" s="25"/>
      <c r="I8" s="25"/>
      <c r="J8" s="25"/>
      <c r="K8" s="25"/>
      <c r="AF8" s="22"/>
      <c r="AG8" s="22"/>
      <c r="AH8" s="22"/>
      <c r="AI8" s="23"/>
      <c r="AJ8" s="23"/>
      <c r="AK8" s="23"/>
      <c r="AL8" s="23"/>
    </row>
    <row r="9" spans="32:38" ht="15.75" thickBot="1">
      <c r="AF9" s="22"/>
      <c r="AG9" s="22"/>
      <c r="AH9" s="22"/>
      <c r="AI9" s="23"/>
      <c r="AJ9" s="23"/>
      <c r="AK9" s="23"/>
      <c r="AL9" s="23"/>
    </row>
    <row r="10" spans="3:38" ht="18.75" customHeight="1" thickBot="1">
      <c r="C10" s="166" t="s">
        <v>34</v>
      </c>
      <c r="D10" s="166"/>
      <c r="E10" s="166"/>
      <c r="F10" s="166"/>
      <c r="G10" s="166"/>
      <c r="H10" s="2" t="s">
        <v>36</v>
      </c>
      <c r="K10" s="174"/>
      <c r="L10" s="175"/>
      <c r="M10" s="176"/>
      <c r="N10" s="26"/>
      <c r="O10" s="26"/>
      <c r="P10" s="26"/>
      <c r="Q10" s="26"/>
      <c r="R10" s="26"/>
      <c r="S10" s="170" t="s">
        <v>40</v>
      </c>
      <c r="T10" s="170"/>
      <c r="U10" s="170"/>
      <c r="V10" s="170"/>
      <c r="W10" s="170"/>
      <c r="X10" s="170"/>
      <c r="Y10" s="170"/>
      <c r="Z10" s="27" t="str">
        <f>IF(K10=0," ",stpostnum(K10,K11,K12))</f>
        <v> </v>
      </c>
      <c r="AA10" s="26"/>
      <c r="AB10" s="26"/>
      <c r="AC10" s="26"/>
      <c r="AD10" s="26"/>
      <c r="AE10" s="26"/>
      <c r="AF10" s="22"/>
      <c r="AG10" s="22"/>
      <c r="AH10" s="22"/>
      <c r="AI10" s="23"/>
      <c r="AJ10" s="23"/>
      <c r="AK10" s="23"/>
      <c r="AL10" s="23"/>
    </row>
    <row r="11" spans="3:38" ht="19.5" customHeight="1" thickBot="1">
      <c r="C11" s="166" t="s">
        <v>0</v>
      </c>
      <c r="D11" s="166"/>
      <c r="E11" s="166"/>
      <c r="F11" s="166"/>
      <c r="G11" s="166"/>
      <c r="H11" s="167" t="s">
        <v>38</v>
      </c>
      <c r="I11" s="167"/>
      <c r="J11" s="167"/>
      <c r="K11" s="177"/>
      <c r="L11" s="178"/>
      <c r="M11" s="179"/>
      <c r="N11" s="14"/>
      <c r="O11" s="14"/>
      <c r="P11" s="28"/>
      <c r="Q11" s="28"/>
      <c r="R11" s="28"/>
      <c r="S11" s="171" t="s">
        <v>41</v>
      </c>
      <c r="T11" s="171"/>
      <c r="U11" s="171"/>
      <c r="V11" s="171"/>
      <c r="W11" s="171"/>
      <c r="X11" s="171"/>
      <c r="Y11" s="171"/>
      <c r="Z11" s="29" t="str">
        <f>IF(K10=0," ",design(K10,K11,K12))</f>
        <v> </v>
      </c>
      <c r="AA11" s="28"/>
      <c r="AB11" s="28"/>
      <c r="AC11" s="28"/>
      <c r="AD11" s="28"/>
      <c r="AE11" s="28"/>
      <c r="AF11" s="22"/>
      <c r="AG11" s="22"/>
      <c r="AH11" s="22"/>
      <c r="AI11" s="23"/>
      <c r="AJ11" s="23"/>
      <c r="AK11" s="23"/>
      <c r="AL11" s="23"/>
    </row>
    <row r="12" spans="3:31" ht="20.25" customHeight="1" thickBot="1">
      <c r="C12" s="166" t="s">
        <v>3</v>
      </c>
      <c r="D12" s="166"/>
      <c r="E12" s="166"/>
      <c r="F12" s="166"/>
      <c r="G12" s="166"/>
      <c r="H12" s="167" t="s">
        <v>39</v>
      </c>
      <c r="I12" s="167"/>
      <c r="J12" s="167"/>
      <c r="K12" s="177"/>
      <c r="L12" s="178"/>
      <c r="M12" s="179"/>
      <c r="O12" s="30"/>
      <c r="P12" s="28"/>
      <c r="Q12" s="169" t="s">
        <v>43</v>
      </c>
      <c r="R12" s="169"/>
      <c r="S12" s="169"/>
      <c r="T12" s="169"/>
      <c r="U12" s="169"/>
      <c r="V12" s="169"/>
      <c r="W12" s="169"/>
      <c r="X12" s="169"/>
      <c r="Y12" s="169"/>
      <c r="Z12" s="168" t="str">
        <f>(IF(Z11=1,"W6x9",IF(Z11=2,"W6x15",IF(Z11=3,"W8x18",IF(Z11=4,"W10x22",IF(Z11=5,"W10x26",IF(Z11=6,"W12x26"," ")))))))</f>
        <v> </v>
      </c>
      <c r="AA12" s="168"/>
      <c r="AB12" s="168"/>
      <c r="AC12" s="168"/>
      <c r="AD12" s="28"/>
      <c r="AE12" s="28"/>
    </row>
    <row r="13" spans="11:31" ht="15.75">
      <c r="K13" s="17"/>
      <c r="N13" s="9"/>
      <c r="O13" s="3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3:31" ht="15.75">
      <c r="C14" s="5"/>
      <c r="D14" s="6"/>
      <c r="E14" s="6"/>
      <c r="F14" s="14"/>
      <c r="G14" s="14"/>
      <c r="J14" s="17"/>
      <c r="K14" s="17"/>
      <c r="L14" s="9"/>
      <c r="M14" s="9"/>
      <c r="N14" s="9"/>
      <c r="O14" s="9"/>
      <c r="P14" s="28"/>
      <c r="R14" s="28"/>
      <c r="T14" s="28"/>
      <c r="U14" s="28"/>
      <c r="V14" s="96" t="str">
        <f>IF(AND(wd&lt;7,wd*ht&gt;0,Z10=0),"Error: Sign Too Small For Structural Post",(IF(AND(Z11=0,wd*ht&gt;0),"Error: Invalid Sign Size"," ")))</f>
        <v> </v>
      </c>
      <c r="W14" s="28"/>
      <c r="X14" s="28"/>
      <c r="Y14" s="28"/>
      <c r="Z14" s="28"/>
      <c r="AA14" s="28"/>
      <c r="AB14" s="28"/>
      <c r="AC14" s="28"/>
      <c r="AD14" s="28"/>
      <c r="AE14" s="28"/>
    </row>
    <row r="15" spans="2:31" ht="15.75">
      <c r="B15" s="3"/>
      <c r="C15" s="17"/>
      <c r="D15" s="32"/>
      <c r="E15" s="32"/>
      <c r="F15" s="9"/>
      <c r="G15" s="9"/>
      <c r="H15" s="9"/>
      <c r="I15" s="3"/>
      <c r="J15" s="17"/>
      <c r="K15" s="17"/>
      <c r="L15" s="14"/>
      <c r="M15" s="14"/>
      <c r="N15" s="14"/>
      <c r="O15" s="1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2:42" ht="15.75">
      <c r="B16" s="3"/>
      <c r="C16" s="17"/>
      <c r="D16" s="32"/>
      <c r="E16" s="32"/>
      <c r="F16" s="14"/>
      <c r="G16" s="14"/>
      <c r="H16" s="14"/>
      <c r="I16" s="3"/>
      <c r="J16" s="17"/>
      <c r="K16" s="17"/>
      <c r="L16" s="9"/>
      <c r="M16" s="9"/>
      <c r="N16" s="33"/>
      <c r="O16" s="3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97"/>
      <c r="AL16" s="26"/>
      <c r="AM16" s="26"/>
      <c r="AN16" s="26"/>
      <c r="AO16" s="26"/>
      <c r="AP16" s="26"/>
    </row>
    <row r="17" spans="2:42" ht="15.75">
      <c r="B17" s="3"/>
      <c r="C17" s="30"/>
      <c r="D17" s="32"/>
      <c r="E17" s="32"/>
      <c r="F17" s="9"/>
      <c r="G17" s="9"/>
      <c r="H17" s="9"/>
      <c r="I17" s="3"/>
      <c r="J17" s="34"/>
      <c r="K17" s="34"/>
      <c r="L17" s="14"/>
      <c r="M17" s="14"/>
      <c r="N17" s="14"/>
      <c r="O17" s="1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L17" s="26"/>
      <c r="AM17" s="36"/>
      <c r="AN17" s="36"/>
      <c r="AO17" s="36"/>
      <c r="AP17" s="36"/>
    </row>
    <row r="18" spans="2:42" ht="15.75">
      <c r="B18" s="3"/>
      <c r="C18" s="37"/>
      <c r="D18" s="32"/>
      <c r="E18" s="32"/>
      <c r="F18" s="9"/>
      <c r="G18" s="9"/>
      <c r="H18" s="9"/>
      <c r="I18" s="3"/>
      <c r="J18" s="17"/>
      <c r="K18" s="17"/>
      <c r="L18" s="9"/>
      <c r="M18" s="9"/>
      <c r="N18" s="9"/>
      <c r="O18" s="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L18" s="26"/>
      <c r="AM18" s="3"/>
      <c r="AN18" s="39"/>
      <c r="AO18" s="3"/>
      <c r="AP18" s="40"/>
    </row>
    <row r="19" spans="2:42" ht="17.25" customHeight="1">
      <c r="B19" s="3"/>
      <c r="C19" s="17"/>
      <c r="D19" s="32"/>
      <c r="E19" s="32"/>
      <c r="F19" s="9"/>
      <c r="G19" s="9"/>
      <c r="H19" s="9"/>
      <c r="I19" s="3"/>
      <c r="J19" s="17"/>
      <c r="K19" s="17"/>
      <c r="L19" s="14"/>
      <c r="M19" s="14"/>
      <c r="N19" s="14"/>
      <c r="O19" s="14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L19" s="26"/>
      <c r="AM19" s="3"/>
      <c r="AN19" s="39"/>
      <c r="AO19" s="3"/>
      <c r="AP19" s="40"/>
    </row>
    <row r="20" spans="2:42" ht="15.75">
      <c r="B20" s="3"/>
      <c r="C20" s="30"/>
      <c r="D20" s="32"/>
      <c r="E20" s="32"/>
      <c r="F20" s="9"/>
      <c r="G20" s="9"/>
      <c r="H20" s="3"/>
      <c r="I20" s="3"/>
      <c r="J20" s="34"/>
      <c r="K20" s="34"/>
      <c r="L20" s="14"/>
      <c r="M20" s="14"/>
      <c r="N20" s="14"/>
      <c r="O20" s="1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L20" s="26"/>
      <c r="AM20" s="3"/>
      <c r="AN20" s="39"/>
      <c r="AO20" s="3"/>
      <c r="AP20" s="40"/>
    </row>
    <row r="21" spans="2:42" ht="18">
      <c r="B21" s="3"/>
      <c r="C21" s="41"/>
      <c r="D21" s="9"/>
      <c r="E21" s="9"/>
      <c r="F21" s="9"/>
      <c r="G21" s="9"/>
      <c r="H21" s="3"/>
      <c r="I21" s="3"/>
      <c r="J21" s="34"/>
      <c r="K21" s="34"/>
      <c r="L21" s="42"/>
      <c r="M21" s="42"/>
      <c r="N21" s="42"/>
      <c r="O21" s="4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L21" s="26"/>
      <c r="AM21" s="3"/>
      <c r="AN21" s="39"/>
      <c r="AO21" s="3"/>
      <c r="AP21" s="40"/>
    </row>
    <row r="22" spans="3:31" ht="18" customHeight="1">
      <c r="C22" s="43"/>
      <c r="D22" s="6"/>
      <c r="E22" s="6"/>
      <c r="F22" s="9"/>
      <c r="G22" s="9"/>
      <c r="J22" s="16" t="str">
        <f>IF(AND(wd&lt;7,F14&gt;0),"Error: Sign Too Small For Structural Post",(IF(AND(Z11=0,F14&gt;0),"Error: Invalid Sign Size"," ")))</f>
        <v> 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3:7" ht="12.75">
      <c r="C23" s="43"/>
      <c r="D23" s="6"/>
      <c r="E23" s="6"/>
      <c r="F23" s="9"/>
      <c r="G23" s="9"/>
    </row>
    <row r="24" spans="2:48" ht="132.75">
      <c r="B24" s="162"/>
      <c r="C24" s="162" t="s">
        <v>125</v>
      </c>
      <c r="D24" s="162" t="s">
        <v>126</v>
      </c>
      <c r="AF24" s="3"/>
      <c r="AG24" s="3"/>
      <c r="AH24" s="3"/>
      <c r="AI24" s="3"/>
      <c r="AJ24" s="3"/>
      <c r="AK24" s="3"/>
      <c r="AL24" s="36"/>
      <c r="AM24" s="9"/>
      <c r="AN24" s="9"/>
      <c r="AP24" s="9"/>
      <c r="AT24" s="3"/>
      <c r="AU24" s="3"/>
      <c r="AV24" s="3"/>
    </row>
    <row r="25" spans="2:48" ht="75">
      <c r="B25" s="162"/>
      <c r="C25" s="162"/>
      <c r="D25" s="162"/>
      <c r="E25" s="6"/>
      <c r="F25" s="9"/>
      <c r="G25" s="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65" t="s">
        <v>42</v>
      </c>
      <c r="AF25" s="3"/>
      <c r="AG25" s="3"/>
      <c r="AH25" s="3"/>
      <c r="AI25" s="3"/>
      <c r="AJ25" s="3"/>
      <c r="AK25" s="3"/>
      <c r="AL25" s="3"/>
      <c r="AM25" s="3"/>
      <c r="AN25" s="3"/>
      <c r="AT25" s="44"/>
      <c r="AU25" s="3"/>
      <c r="AV25" s="3"/>
    </row>
    <row r="26" spans="2:48" ht="15.75">
      <c r="B26" s="162"/>
      <c r="C26" s="162"/>
      <c r="D26" s="162"/>
      <c r="E26" s="95" t="str">
        <f>IF(AND(Z10=3,Z11&gt;2,TRUNC((1/3)*wd)&lt;7),TRUNC((wd-(H26*2))*0.5),IF(Z10=3,TRUNC((1/6)*wd),"-"))</f>
        <v>-</v>
      </c>
      <c r="F26" s="13" t="s">
        <v>36</v>
      </c>
      <c r="H26" s="95" t="str">
        <f>IF(AND(Z10=3,Z11&gt;2,TRUNC((1/3)*wd)&lt;7),7,IF(Z10=3,TRUNC((1/3)*wd),"-"))</f>
        <v>-</v>
      </c>
      <c r="I26" s="45" t="s">
        <v>36</v>
      </c>
      <c r="L26" s="95" t="str">
        <f>IF(AND(Z10=3,Z11&gt;2,TRUNC((1/3)*wd)&lt;7),7,IF(Z10=3,TRUNC((1/3)*wd),"-"))</f>
        <v>-</v>
      </c>
      <c r="M26" s="45" t="s">
        <v>36</v>
      </c>
      <c r="O26" s="95" t="str">
        <f>IF(AND(Z10=3,Z11&gt;2,TRUNC((1/3)*wd)&lt;7),TRUNC((wd-(H26*2))*0.5),IF(Z10=3,TRUNC((1/6)*wd),"-"))</f>
        <v>-</v>
      </c>
      <c r="P26" s="13" t="s">
        <v>36</v>
      </c>
      <c r="Q26" s="3"/>
      <c r="R26" s="3"/>
      <c r="S26" s="95" t="str">
        <f>IF(AND(Z10=2,Z11&gt;2,TRUNC(wd-(((1/5)*wd)*2))&lt;7),TRUNC((wd-W26)*0.5),IF(Z10=2,TRUNC((1/5)*wd),"-"))</f>
        <v>-</v>
      </c>
      <c r="T26" s="21" t="s">
        <v>36</v>
      </c>
      <c r="U26" s="3"/>
      <c r="V26" s="3"/>
      <c r="W26" s="95" t="str">
        <f>IF(AND(Z10=2,Z11&gt;2,TRUNC(wd-(((1/5)*wd)*2))&lt;7),7,IF(Z10=2,TRUNC(wd-(((1/5)*wd)*2)),"-"))</f>
        <v>-</v>
      </c>
      <c r="X26" s="21" t="s">
        <v>36</v>
      </c>
      <c r="Y26" s="3"/>
      <c r="Z26" s="3"/>
      <c r="AA26" s="95" t="str">
        <f>IF(AND(Z10=2,Z11&gt;2,TRUNC(wd-(((1/5)*wd)*2))&lt;7),TRUNC((wd-W26)*0.5),IF(Z10=2,TRUNC((1/5)*wd),"-"))</f>
        <v>-</v>
      </c>
      <c r="AB26" s="21" t="s">
        <v>36</v>
      </c>
      <c r="AC26" s="3"/>
      <c r="AD26" s="3"/>
      <c r="AE26" s="165"/>
      <c r="AF26" s="46"/>
      <c r="AG26" s="46"/>
      <c r="AH26" s="46"/>
      <c r="AI26" s="46"/>
      <c r="AJ26" s="46"/>
      <c r="AK26" s="47"/>
      <c r="AL26" s="36"/>
      <c r="AM26" s="164"/>
      <c r="AN26" s="164"/>
      <c r="AP26" s="11"/>
      <c r="AT26" s="3"/>
      <c r="AU26" s="3"/>
      <c r="AV26" s="3"/>
    </row>
    <row r="27" spans="2:48" ht="15.75">
      <c r="B27" s="162"/>
      <c r="C27" s="162"/>
      <c r="D27" s="162"/>
      <c r="E27" s="95" t="str">
        <f>IF(AND(Z10=3,Z11&gt;2,TRUNC((1/3)*wd)&lt;7),(((wd-(H26*2))*0.5)-E26)*12,IF(Z10=3,(((1/6)*wd)-E26)*12,"-"))</f>
        <v>-</v>
      </c>
      <c r="F27" s="13" t="s">
        <v>37</v>
      </c>
      <c r="H27" s="95" t="str">
        <f>IF(AND(Z10=3,Z11&gt;2,TRUNC((1/3)*wd)&lt;7),0,IF(Z10=3,(((wd*12)-((ROUND(((1/6)*wd)*12,0)*2)))/2)-(H26*12),"-"))</f>
        <v>-</v>
      </c>
      <c r="I27" s="45" t="s">
        <v>37</v>
      </c>
      <c r="L27" s="95" t="str">
        <f>IF(AND(Z10=3,Z11&gt;2,TRUNC((1/3)*wd)&lt;7),0,IF(Z10=3,(((wd*12)-((ROUND(((1/6)*wd)*12,0)*2)))/2)-(H26*12),"-"))</f>
        <v>-</v>
      </c>
      <c r="M27" s="45" t="s">
        <v>37</v>
      </c>
      <c r="O27" s="95" t="str">
        <f>IF(AND(Z10=3,Z11&gt;2,TRUNC((1/3)*wd)&lt;7),(((wd-(H26*2))*0.5)-E26)*12,IF(Z10=3,(((1/6)*wd)-E26)*12,"-"))</f>
        <v>-</v>
      </c>
      <c r="P27" s="13" t="s">
        <v>37</v>
      </c>
      <c r="Q27" s="48"/>
      <c r="R27" s="48"/>
      <c r="S27" s="95" t="str">
        <f>IF(AND(Z10=2,Z11&gt;2,TRUNC(wd-(((1/5)*wd)*2))&lt;7),(((wd-W26)*0.5)-S26)*12,IF(Z10=2,(((1/5)*wd)-S26)*12,"-"))</f>
        <v>-</v>
      </c>
      <c r="T27" s="49" t="s">
        <v>37</v>
      </c>
      <c r="U27" s="48"/>
      <c r="V27" s="48"/>
      <c r="W27" s="95" t="str">
        <f>IF(AND(Z10=2,Z11&gt;2,TRUNC(wd-(((1/5)*wd)*2))&lt;7),0,IF(Z10=2,((wd*12)-((ROUND(((1/5)*wd)*12,0)*2))-(W26*12)),"-"))</f>
        <v>-</v>
      </c>
      <c r="X27" s="49" t="s">
        <v>37</v>
      </c>
      <c r="Y27" s="48"/>
      <c r="Z27" s="48"/>
      <c r="AA27" s="95" t="str">
        <f>IF(AND(Z10=2,Z11&gt;2,TRUNC(wd-(((1/5)*wd)*2))&lt;7),(((wd-W26)*0.5)-S26)*12,IF(Z10=2,(((1/5)*wd)-S26)*12,"-"))</f>
        <v>-</v>
      </c>
      <c r="AB27" s="49" t="s">
        <v>37</v>
      </c>
      <c r="AC27" s="48"/>
      <c r="AD27" s="48"/>
      <c r="AE27" s="165"/>
      <c r="AF27" s="3"/>
      <c r="AG27" s="3"/>
      <c r="AH27" s="3"/>
      <c r="AI27" s="3"/>
      <c r="AJ27" s="3"/>
      <c r="AK27" s="3"/>
      <c r="AL27" s="36"/>
      <c r="AM27" s="164"/>
      <c r="AN27" s="164"/>
      <c r="AP27" s="11"/>
      <c r="AT27" s="3"/>
      <c r="AU27" s="3"/>
      <c r="AV27" s="3"/>
    </row>
    <row r="28" spans="2:31" ht="12.75">
      <c r="B28" s="162"/>
      <c r="C28" s="162"/>
      <c r="D28" s="162"/>
      <c r="E28" s="6"/>
      <c r="F28" s="9"/>
      <c r="G28" s="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65"/>
    </row>
    <row r="29" spans="2:31" ht="13.5" customHeight="1">
      <c r="B29" s="162"/>
      <c r="C29" s="162"/>
      <c r="D29" s="162"/>
      <c r="E29" s="6"/>
      <c r="F29" s="9"/>
      <c r="G29" s="9"/>
      <c r="AE29" s="165"/>
    </row>
    <row r="30" spans="2:36" ht="12.75">
      <c r="B30" s="162"/>
      <c r="C30" s="162"/>
      <c r="D30" s="162"/>
      <c r="E30" s="6"/>
      <c r="AF30" s="3"/>
      <c r="AG30" s="3"/>
      <c r="AH30" s="3"/>
      <c r="AI30" s="3"/>
      <c r="AJ30" s="3"/>
    </row>
    <row r="31" spans="2:5" ht="12.75">
      <c r="B31" s="162"/>
      <c r="C31" s="162"/>
      <c r="D31" s="162"/>
      <c r="E31" s="8"/>
    </row>
    <row r="32" spans="2:4" ht="12.75">
      <c r="B32" s="162"/>
      <c r="C32" s="162"/>
      <c r="D32" s="162"/>
    </row>
    <row r="33" spans="2:4" ht="12.75">
      <c r="B33" s="162"/>
      <c r="C33" s="162"/>
      <c r="D33" s="162"/>
    </row>
    <row r="34" spans="2:4" ht="12.75">
      <c r="B34" s="162"/>
      <c r="C34" s="162"/>
      <c r="D34" s="162"/>
    </row>
    <row r="35" ht="12.75"/>
    <row r="36" spans="1:33" ht="12.75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ht="15.75">
      <c r="C37" s="17"/>
    </row>
    <row r="42" spans="3:7" ht="12.75">
      <c r="C42" s="4"/>
      <c r="F42" s="9"/>
      <c r="G42" s="9"/>
    </row>
    <row r="43" spans="3:7" ht="12.75">
      <c r="C43" s="43"/>
      <c r="D43" s="6"/>
      <c r="E43" s="6"/>
      <c r="F43" s="9"/>
      <c r="G43" s="9"/>
    </row>
    <row r="44" spans="2:7" ht="12.75">
      <c r="B44" s="4"/>
      <c r="C44" s="43"/>
      <c r="D44" s="6"/>
      <c r="E44" s="6"/>
      <c r="F44" s="9"/>
      <c r="G44" s="9"/>
    </row>
    <row r="45" spans="3:7" ht="12.75">
      <c r="C45" s="43"/>
      <c r="D45" s="6"/>
      <c r="E45" s="6"/>
      <c r="F45" s="9"/>
      <c r="G45" s="9"/>
    </row>
    <row r="46" spans="3:7" ht="12.75">
      <c r="C46" s="43"/>
      <c r="D46" s="6"/>
      <c r="E46" s="6"/>
      <c r="F46" s="9"/>
      <c r="G46" s="9"/>
    </row>
    <row r="47" spans="3:5" ht="12.75">
      <c r="C47" s="43"/>
      <c r="D47" s="6"/>
      <c r="E47" s="6"/>
    </row>
  </sheetData>
  <sheetProtection/>
  <mergeCells count="24">
    <mergeCell ref="C6:F6"/>
    <mergeCell ref="C10:G10"/>
    <mergeCell ref="C11:G11"/>
    <mergeCell ref="C7:K7"/>
    <mergeCell ref="H12:J12"/>
    <mergeCell ref="K10:M10"/>
    <mergeCell ref="K11:M11"/>
    <mergeCell ref="K12:M12"/>
    <mergeCell ref="Z12:AC12"/>
    <mergeCell ref="Q12:Y12"/>
    <mergeCell ref="S10:Y10"/>
    <mergeCell ref="S11:Y11"/>
    <mergeCell ref="D24:D34"/>
    <mergeCell ref="C24:C34"/>
    <mergeCell ref="A36:AG36"/>
    <mergeCell ref="E4:Z4"/>
    <mergeCell ref="B24:B34"/>
    <mergeCell ref="A1:AG1"/>
    <mergeCell ref="A2:AG2"/>
    <mergeCell ref="AM26:AN26"/>
    <mergeCell ref="AM27:AN27"/>
    <mergeCell ref="AE25:AE29"/>
    <mergeCell ref="C12:G12"/>
    <mergeCell ref="H11:J11"/>
  </mergeCells>
  <conditionalFormatting sqref="P21:AE21 L18:AE18 AA11:AE11 P11:R11">
    <cfRule type="cellIs" priority="1" dxfId="2" operator="equal" stopIfTrue="1">
      <formula>"Error"</formula>
    </cfRule>
  </conditionalFormatting>
  <printOptions/>
  <pageMargins left="0" right="0" top="0.5" bottom="0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78"/>
  <sheetViews>
    <sheetView zoomScaleSheetLayoutView="100" zoomScalePageLayoutView="0" workbookViewId="0" topLeftCell="A1">
      <selection activeCell="K13" sqref="K13:M13"/>
    </sheetView>
  </sheetViews>
  <sheetFormatPr defaultColWidth="9.140625" defaultRowHeight="12.75"/>
  <cols>
    <col min="1" max="1" width="2.28125" style="2" customWidth="1"/>
    <col min="2" max="2" width="7.7109375" style="2" customWidth="1"/>
    <col min="3" max="3" width="3.7109375" style="2" customWidth="1"/>
    <col min="4" max="4" width="3.421875" style="2" customWidth="1"/>
    <col min="5" max="7" width="3.7109375" style="2" customWidth="1"/>
    <col min="8" max="8" width="3.140625" style="2" customWidth="1"/>
    <col min="9" max="9" width="3.421875" style="2" customWidth="1"/>
    <col min="10" max="10" width="3.140625" style="2" customWidth="1"/>
    <col min="11" max="11" width="3.57421875" style="2" customWidth="1"/>
    <col min="12" max="12" width="4.7109375" style="2" customWidth="1"/>
    <col min="13" max="14" width="3.00390625" style="2" customWidth="1"/>
    <col min="15" max="15" width="3.421875" style="2" customWidth="1"/>
    <col min="16" max="19" width="3.57421875" style="2" customWidth="1"/>
    <col min="20" max="20" width="4.8515625" style="2" customWidth="1"/>
    <col min="21" max="21" width="3.57421875" style="2" customWidth="1"/>
    <col min="22" max="22" width="3.8515625" style="2" customWidth="1"/>
    <col min="23" max="23" width="3.421875" style="2" customWidth="1"/>
    <col min="24" max="24" width="3.57421875" style="2" customWidth="1"/>
    <col min="25" max="25" width="3.140625" style="2" customWidth="1"/>
    <col min="26" max="26" width="3.57421875" style="2" customWidth="1"/>
    <col min="27" max="27" width="3.140625" style="2" customWidth="1"/>
    <col min="28" max="28" width="3.7109375" style="2" customWidth="1"/>
    <col min="29" max="29" width="3.28125" style="2" customWidth="1"/>
    <col min="30" max="30" width="2.8515625" style="2" customWidth="1"/>
    <col min="31" max="31" width="3.421875" style="2" customWidth="1"/>
    <col min="32" max="32" width="4.140625" style="2" customWidth="1"/>
    <col min="33" max="33" width="3.28125" style="2" customWidth="1"/>
    <col min="34" max="34" width="4.00390625" style="2" customWidth="1"/>
    <col min="35" max="35" width="3.57421875" style="2" customWidth="1"/>
    <col min="36" max="36" width="3.7109375" style="2" customWidth="1"/>
    <col min="37" max="38" width="3.421875" style="2" customWidth="1"/>
    <col min="39" max="16384" width="9.140625" style="2" customWidth="1"/>
  </cols>
  <sheetData>
    <row r="1" spans="1:29" ht="28.5" customHeight="1">
      <c r="A1" s="158" t="s">
        <v>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29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1:28" ht="18"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AA3" s="3"/>
      <c r="AB3" s="3"/>
    </row>
    <row r="4" spans="27:28" ht="12.75">
      <c r="AA4" s="3"/>
      <c r="AB4" s="3"/>
    </row>
    <row r="5" spans="3:28" ht="16.5" thickBot="1">
      <c r="C5" s="1" t="s">
        <v>2</v>
      </c>
      <c r="D5" s="1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"/>
      <c r="AA5" s="3"/>
      <c r="AB5" s="3"/>
    </row>
    <row r="6" spans="27:28" ht="12.75">
      <c r="AA6" s="3"/>
      <c r="AB6" s="3"/>
    </row>
    <row r="7" spans="3:10" ht="18">
      <c r="C7" s="181" t="s">
        <v>6</v>
      </c>
      <c r="D7" s="181"/>
      <c r="E7" s="181"/>
      <c r="F7" s="181"/>
      <c r="G7" s="181"/>
      <c r="H7" s="181"/>
      <c r="I7" s="181"/>
      <c r="J7" s="181"/>
    </row>
    <row r="8" spans="3:24" s="4" customFormat="1" ht="15">
      <c r="C8" s="187" t="s">
        <v>44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52"/>
    </row>
    <row r="9" spans="3:24" s="4" customFormat="1" ht="15">
      <c r="C9" s="52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3:24" s="4" customFormat="1" ht="15">
      <c r="C10" s="52" t="s">
        <v>48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3:24" s="4" customFormat="1" ht="15">
      <c r="C11" s="52" t="s">
        <v>28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23:24" ht="20.25" customHeight="1" thickBot="1">
      <c r="W12" s="3"/>
      <c r="X12" s="3"/>
    </row>
    <row r="13" spans="3:29" ht="18.75" thickBot="1">
      <c r="C13" s="181" t="s">
        <v>0</v>
      </c>
      <c r="D13" s="181"/>
      <c r="E13" s="181"/>
      <c r="F13" s="181"/>
      <c r="G13" s="181"/>
      <c r="H13" s="182" t="s">
        <v>78</v>
      </c>
      <c r="I13" s="182"/>
      <c r="J13" s="182"/>
      <c r="K13" s="183"/>
      <c r="L13" s="184"/>
      <c r="M13" s="185"/>
      <c r="N13" s="86"/>
      <c r="O13" s="86"/>
      <c r="Q13" s="188" t="s">
        <v>40</v>
      </c>
      <c r="R13" s="188"/>
      <c r="S13" s="188"/>
      <c r="T13" s="188"/>
      <c r="U13" s="188"/>
      <c r="V13" s="188"/>
      <c r="W13" s="188"/>
      <c r="X13" s="180" t="str">
        <f>(IF(width=0," ",(IF(width&gt;8,"Error",(IF(X15&gt;30,"Error",(IF(width&lt;=3.5,1,2))))))))</f>
        <v> </v>
      </c>
      <c r="Y13" s="180"/>
      <c r="Z13" s="54"/>
      <c r="AA13" s="55"/>
      <c r="AB13" s="3"/>
      <c r="AC13" s="56"/>
    </row>
    <row r="14" spans="3:29" ht="18.75" thickBot="1">
      <c r="C14" s="181" t="s">
        <v>3</v>
      </c>
      <c r="D14" s="181"/>
      <c r="E14" s="181"/>
      <c r="F14" s="181"/>
      <c r="G14" s="181"/>
      <c r="H14" s="182" t="s">
        <v>79</v>
      </c>
      <c r="I14" s="182"/>
      <c r="J14" s="182"/>
      <c r="K14" s="177"/>
      <c r="L14" s="178"/>
      <c r="M14" s="179"/>
      <c r="N14" s="86"/>
      <c r="O14" s="86"/>
      <c r="Q14" s="188" t="s">
        <v>45</v>
      </c>
      <c r="R14" s="188"/>
      <c r="S14" s="188"/>
      <c r="T14" s="188"/>
      <c r="U14" s="188"/>
      <c r="V14" s="188"/>
      <c r="W14" s="188"/>
      <c r="X14" s="227" t="str">
        <f>IF(width=0," ",PostSize(K13,K14))</f>
        <v> </v>
      </c>
      <c r="Y14" s="227"/>
      <c r="Z14" s="57" t="s">
        <v>37</v>
      </c>
      <c r="AA14" s="11"/>
      <c r="AB14" s="58"/>
      <c r="AC14" s="55"/>
    </row>
    <row r="15" spans="3:26" ht="18">
      <c r="C15" s="59"/>
      <c r="D15" s="59"/>
      <c r="E15" s="59"/>
      <c r="F15" s="59"/>
      <c r="G15" s="59"/>
      <c r="H15" s="59"/>
      <c r="I15" s="59"/>
      <c r="J15" s="6"/>
      <c r="K15" s="9"/>
      <c r="Q15" s="188" t="s">
        <v>46</v>
      </c>
      <c r="R15" s="188"/>
      <c r="S15" s="188"/>
      <c r="T15" s="188"/>
      <c r="U15" s="188"/>
      <c r="V15" s="188"/>
      <c r="W15" s="188"/>
      <c r="X15" s="180">
        <f>IF(width=0,0,width*height)</f>
        <v>0</v>
      </c>
      <c r="Y15" s="180"/>
      <c r="Z15" s="58" t="s">
        <v>129</v>
      </c>
    </row>
    <row r="16" spans="3:30" ht="18">
      <c r="C16" s="51"/>
      <c r="D16" s="51"/>
      <c r="E16" s="51"/>
      <c r="F16" s="51"/>
      <c r="G16" s="51"/>
      <c r="H16" s="51"/>
      <c r="I16" s="16" t="str">
        <f>(IF(AND(width=1,height&gt;8),"Error: Invalid Sign Size",(IF(X15&gt;30,"Sign Too Big: Use Structural Post",(IF(width&gt;8,"Too Wide For two Pipe Posts: Use Structural"," "))))))</f>
        <v> </v>
      </c>
      <c r="K16" s="11"/>
      <c r="L16" s="11"/>
      <c r="M16" s="11"/>
      <c r="N16" s="11"/>
      <c r="O16" s="11"/>
      <c r="P16" s="11"/>
      <c r="Q16" s="188" t="s">
        <v>47</v>
      </c>
      <c r="R16" s="188"/>
      <c r="S16" s="188"/>
      <c r="T16" s="188"/>
      <c r="U16" s="188"/>
      <c r="V16" s="188"/>
      <c r="W16" s="188"/>
      <c r="X16" s="54" t="str">
        <f>(IF(width=0," ",IF(OR(width=5.5,width=6.5,width=7.5),"Use 1 ft Increments for Extruded",IF(AND(X15&lt;=30,K13&lt;=5),"Flat Sheet","Extruded"))))</f>
        <v> </v>
      </c>
      <c r="Y16" s="54"/>
      <c r="Z16" s="54"/>
      <c r="AA16" s="54"/>
      <c r="AB16" s="54"/>
      <c r="AC16" s="54"/>
      <c r="AD16" s="54"/>
    </row>
    <row r="17" spans="3:28" ht="17.25" customHeight="1">
      <c r="C17" s="51"/>
      <c r="D17" s="51"/>
      <c r="E17" s="51"/>
      <c r="F17" s="51"/>
      <c r="G17" s="51"/>
      <c r="H17" s="51"/>
      <c r="I17" s="51"/>
      <c r="J17" s="8"/>
      <c r="K17" s="11"/>
      <c r="L17" s="11"/>
      <c r="M17" s="11"/>
      <c r="N17" s="11"/>
      <c r="O17" s="11"/>
      <c r="P17" s="53"/>
      <c r="Q17" s="53"/>
      <c r="R17" s="53"/>
      <c r="S17" s="53"/>
      <c r="T17" s="53"/>
      <c r="U17" s="53"/>
      <c r="V17" s="53"/>
      <c r="W17" s="11"/>
      <c r="X17" s="11"/>
      <c r="Y17" s="11"/>
      <c r="Z17" s="11"/>
      <c r="AA17" s="11"/>
      <c r="AB17" s="55"/>
    </row>
    <row r="18" spans="3:30" ht="17.25" customHeight="1">
      <c r="C18" s="51"/>
      <c r="D18" s="51"/>
      <c r="E18" s="51"/>
      <c r="F18" s="51"/>
      <c r="G18" s="51"/>
      <c r="H18" s="51"/>
      <c r="I18" s="51"/>
      <c r="J18" s="51"/>
      <c r="K18" s="51"/>
      <c r="L18" s="8"/>
      <c r="M18" s="11"/>
      <c r="N18" s="11"/>
      <c r="O18" s="11"/>
      <c r="P18" s="11"/>
      <c r="Q18" s="11"/>
      <c r="R18" s="53"/>
      <c r="S18" s="53"/>
      <c r="T18" s="53"/>
      <c r="U18" s="53"/>
      <c r="V18" s="53"/>
      <c r="W18" s="53"/>
      <c r="X18" s="53"/>
      <c r="Y18" s="11"/>
      <c r="Z18" s="11"/>
      <c r="AA18" s="11"/>
      <c r="AB18" s="11"/>
      <c r="AC18" s="11"/>
      <c r="AD18" s="55"/>
    </row>
    <row r="19" spans="3:30" ht="17.25" customHeight="1">
      <c r="C19" s="51"/>
      <c r="D19" s="51"/>
      <c r="E19" s="51"/>
      <c r="F19" s="51"/>
      <c r="G19" s="51"/>
      <c r="H19" s="51"/>
      <c r="I19" s="51"/>
      <c r="J19" s="51"/>
      <c r="K19" s="51"/>
      <c r="L19" s="8"/>
      <c r="M19" s="11"/>
      <c r="N19" s="11"/>
      <c r="O19" s="11"/>
      <c r="P19" s="11"/>
      <c r="Q19" s="11"/>
      <c r="R19" s="53"/>
      <c r="S19" s="53"/>
      <c r="T19" s="53"/>
      <c r="U19" s="53"/>
      <c r="V19" s="53"/>
      <c r="W19" s="53"/>
      <c r="X19" s="53"/>
      <c r="Y19" s="11"/>
      <c r="Z19" s="11"/>
      <c r="AA19" s="11"/>
      <c r="AB19" s="11"/>
      <c r="AC19" s="11"/>
      <c r="AD19" s="55"/>
    </row>
    <row r="20" spans="3:30" ht="17.25" customHeight="1">
      <c r="C20" s="51"/>
      <c r="D20" s="51"/>
      <c r="E20" s="51"/>
      <c r="F20" s="51"/>
      <c r="G20" s="51"/>
      <c r="H20" s="51"/>
      <c r="I20" s="51"/>
      <c r="J20" s="51"/>
      <c r="K20" s="51"/>
      <c r="L20" s="8"/>
      <c r="M20" s="11"/>
      <c r="N20" s="11"/>
      <c r="O20" s="11"/>
      <c r="P20" s="11"/>
      <c r="Q20" s="11"/>
      <c r="R20" s="53"/>
      <c r="S20" s="53"/>
      <c r="T20" s="53"/>
      <c r="U20" s="53"/>
      <c r="V20" s="53"/>
      <c r="W20" s="53"/>
      <c r="X20" s="53"/>
      <c r="Y20" s="11"/>
      <c r="Z20" s="11"/>
      <c r="AA20" s="11"/>
      <c r="AB20" s="11"/>
      <c r="AC20" s="11"/>
      <c r="AD20" s="55"/>
    </row>
    <row r="21" spans="3:30" ht="17.25" customHeight="1">
      <c r="C21" s="51"/>
      <c r="D21" s="51"/>
      <c r="E21" s="51"/>
      <c r="F21" s="51"/>
      <c r="G21" s="51"/>
      <c r="H21" s="51"/>
      <c r="I21" s="51"/>
      <c r="J21" s="51"/>
      <c r="K21" s="51"/>
      <c r="L21" s="8"/>
      <c r="M21" s="11"/>
      <c r="N21" s="11"/>
      <c r="O21" s="11"/>
      <c r="P21" s="11"/>
      <c r="Q21" s="11"/>
      <c r="R21" s="53"/>
      <c r="S21" s="53"/>
      <c r="T21" s="53"/>
      <c r="U21" s="53"/>
      <c r="V21" s="53"/>
      <c r="W21" s="53"/>
      <c r="X21" s="53"/>
      <c r="Y21" s="11"/>
      <c r="Z21" s="11"/>
      <c r="AA21" s="11"/>
      <c r="AB21" s="11"/>
      <c r="AC21" s="11"/>
      <c r="AD21" s="55"/>
    </row>
    <row r="22" spans="3:30" ht="17.25" customHeight="1">
      <c r="C22" s="51"/>
      <c r="D22" s="51"/>
      <c r="E22" s="51"/>
      <c r="F22" s="51"/>
      <c r="G22" s="51"/>
      <c r="H22" s="51"/>
      <c r="I22" s="51"/>
      <c r="J22" s="51"/>
      <c r="K22" s="51"/>
      <c r="L22" s="8"/>
      <c r="M22" s="11"/>
      <c r="N22" s="11"/>
      <c r="O22" s="11"/>
      <c r="P22" s="11"/>
      <c r="Q22" s="11"/>
      <c r="R22" s="53"/>
      <c r="S22" s="53"/>
      <c r="T22" s="53"/>
      <c r="U22" s="53"/>
      <c r="V22" s="53"/>
      <c r="W22" s="53"/>
      <c r="X22" s="53"/>
      <c r="Y22" s="11"/>
      <c r="Z22" s="11"/>
      <c r="AA22" s="11"/>
      <c r="AB22" s="11"/>
      <c r="AC22" s="11"/>
      <c r="AD22" s="55"/>
    </row>
    <row r="23" spans="3:30" ht="17.25" customHeight="1">
      <c r="C23" s="51"/>
      <c r="D23" s="51"/>
      <c r="E23" s="51"/>
      <c r="F23" s="51"/>
      <c r="G23" s="51"/>
      <c r="H23" s="51"/>
      <c r="I23" s="51"/>
      <c r="J23" s="51"/>
      <c r="K23" s="51"/>
      <c r="L23" s="8"/>
      <c r="M23" s="11"/>
      <c r="N23" s="11"/>
      <c r="O23" s="11"/>
      <c r="P23" s="11"/>
      <c r="Q23" s="11"/>
      <c r="R23" s="53"/>
      <c r="S23" s="53"/>
      <c r="T23" s="53"/>
      <c r="U23" s="53"/>
      <c r="V23" s="53"/>
      <c r="W23" s="53"/>
      <c r="X23" s="53"/>
      <c r="Y23" s="11"/>
      <c r="Z23" s="11"/>
      <c r="AA23" s="11"/>
      <c r="AB23" s="11"/>
      <c r="AC23" s="11"/>
      <c r="AD23" s="55"/>
    </row>
    <row r="24" spans="3:30" ht="17.25" customHeight="1">
      <c r="C24" s="51"/>
      <c r="D24" s="51"/>
      <c r="E24" s="51"/>
      <c r="F24" s="51"/>
      <c r="G24" s="51"/>
      <c r="H24" s="51"/>
      <c r="I24" s="51"/>
      <c r="J24" s="51"/>
      <c r="K24" s="51"/>
      <c r="L24" s="8"/>
      <c r="M24" s="11"/>
      <c r="N24" s="11"/>
      <c r="O24" s="11"/>
      <c r="P24" s="11"/>
      <c r="Q24" s="11"/>
      <c r="R24" s="53"/>
      <c r="S24" s="53"/>
      <c r="T24" s="53"/>
      <c r="U24" s="53"/>
      <c r="V24" s="53"/>
      <c r="W24" s="53"/>
      <c r="X24" s="53"/>
      <c r="Y24" s="11"/>
      <c r="Z24" s="11"/>
      <c r="AA24" s="11"/>
      <c r="AB24" s="11"/>
      <c r="AC24" s="11"/>
      <c r="AD24" s="55"/>
    </row>
    <row r="25" spans="3:30" ht="17.25" customHeight="1">
      <c r="C25" s="51"/>
      <c r="D25" s="51"/>
      <c r="E25" s="51"/>
      <c r="F25" s="51"/>
      <c r="G25" s="51"/>
      <c r="H25" s="51"/>
      <c r="I25" s="162" t="s">
        <v>86</v>
      </c>
      <c r="J25" s="162" t="s">
        <v>122</v>
      </c>
      <c r="K25" s="162" t="s">
        <v>85</v>
      </c>
      <c r="L25" s="8"/>
      <c r="M25" s="11"/>
      <c r="N25" s="11"/>
      <c r="O25" s="11"/>
      <c r="P25" s="11"/>
      <c r="Q25" s="11"/>
      <c r="R25" s="53"/>
      <c r="S25" s="53"/>
      <c r="T25" s="53"/>
      <c r="U25" s="53"/>
      <c r="V25" s="53"/>
      <c r="W25" s="207" t="s">
        <v>121</v>
      </c>
      <c r="Y25" s="151"/>
      <c r="Z25" s="11"/>
      <c r="AA25" s="11"/>
      <c r="AB25" s="11"/>
      <c r="AC25" s="11"/>
      <c r="AD25" s="55"/>
    </row>
    <row r="26" spans="3:30" ht="17.25" customHeight="1">
      <c r="C26" s="51"/>
      <c r="D26" s="51"/>
      <c r="E26" s="51"/>
      <c r="F26" s="51"/>
      <c r="G26" s="51"/>
      <c r="H26" s="51"/>
      <c r="I26" s="162"/>
      <c r="J26" s="162"/>
      <c r="K26" s="162"/>
      <c r="L26" s="8"/>
      <c r="M26" s="11"/>
      <c r="N26" s="11"/>
      <c r="O26" s="11"/>
      <c r="P26" s="11"/>
      <c r="Q26" s="11"/>
      <c r="R26" s="53"/>
      <c r="S26" s="53"/>
      <c r="T26" s="53"/>
      <c r="U26" s="53"/>
      <c r="V26" s="53"/>
      <c r="W26" s="207"/>
      <c r="X26" s="85"/>
      <c r="Y26" s="151"/>
      <c r="Z26" s="11"/>
      <c r="AA26" s="11"/>
      <c r="AB26" s="11"/>
      <c r="AC26" s="11"/>
      <c r="AD26" s="55"/>
    </row>
    <row r="27" spans="3:30" ht="17.25" customHeight="1">
      <c r="C27" s="51"/>
      <c r="D27" s="51"/>
      <c r="E27" s="51"/>
      <c r="F27" s="51"/>
      <c r="G27" s="51"/>
      <c r="H27" s="51"/>
      <c r="I27" s="162"/>
      <c r="J27" s="162"/>
      <c r="K27" s="162"/>
      <c r="L27" s="8"/>
      <c r="M27" s="11"/>
      <c r="N27" s="11"/>
      <c r="O27" s="11"/>
      <c r="P27" s="11"/>
      <c r="Q27" s="11"/>
      <c r="R27" s="53"/>
      <c r="S27" s="53"/>
      <c r="T27" s="53"/>
      <c r="U27" s="53"/>
      <c r="V27" s="53"/>
      <c r="W27" s="207"/>
      <c r="X27" s="85"/>
      <c r="Y27" s="151"/>
      <c r="Z27" s="11"/>
      <c r="AA27" s="11"/>
      <c r="AB27" s="11"/>
      <c r="AC27" s="11"/>
      <c r="AD27" s="55"/>
    </row>
    <row r="28" spans="3:29" ht="17.25" customHeight="1">
      <c r="C28" s="51"/>
      <c r="D28" s="51"/>
      <c r="E28" s="51"/>
      <c r="F28" s="51"/>
      <c r="G28" s="51"/>
      <c r="H28" s="51"/>
      <c r="I28" s="162"/>
      <c r="J28" s="162"/>
      <c r="K28" s="162"/>
      <c r="L28" s="26" t="str">
        <f>IF(X13=2,TRUNC((1/5)*width),"-")</f>
        <v>-</v>
      </c>
      <c r="M28" s="21" t="s">
        <v>36</v>
      </c>
      <c r="N28" s="11"/>
      <c r="O28" s="11"/>
      <c r="P28" s="26" t="str">
        <f>IF(X13=2,TRUNC((3/5)*width),"-")</f>
        <v>-</v>
      </c>
      <c r="Q28" s="21" t="s">
        <v>36</v>
      </c>
      <c r="R28" s="53"/>
      <c r="S28" s="53"/>
      <c r="T28" s="26" t="str">
        <f>IF(X13=2,TRUNC((1/5)*width),"-")</f>
        <v>-</v>
      </c>
      <c r="U28" s="21" t="s">
        <v>36</v>
      </c>
      <c r="V28" s="53"/>
      <c r="W28" s="207"/>
      <c r="X28" s="85"/>
      <c r="Y28" s="151"/>
      <c r="Z28" s="11"/>
      <c r="AA28" s="11"/>
      <c r="AB28" s="11"/>
      <c r="AC28" s="55"/>
    </row>
    <row r="29" spans="3:29" ht="17.25" customHeight="1">
      <c r="C29" s="51"/>
      <c r="D29" s="51"/>
      <c r="E29" s="51"/>
      <c r="F29" s="51"/>
      <c r="G29" s="51"/>
      <c r="H29" s="51"/>
      <c r="I29" s="162"/>
      <c r="J29" s="162"/>
      <c r="K29" s="162"/>
      <c r="L29" s="87" t="str">
        <f>IF(X13=2,(((1/5)*width)-L28)*12,"-")</f>
        <v>-</v>
      </c>
      <c r="M29" s="45" t="s">
        <v>37</v>
      </c>
      <c r="N29" s="11"/>
      <c r="O29" s="11"/>
      <c r="P29" s="87" t="str">
        <f>IF(X13=2,(((3/5)*width)-P28)*12,"-")</f>
        <v>-</v>
      </c>
      <c r="Q29" s="45" t="s">
        <v>37</v>
      </c>
      <c r="R29" s="53"/>
      <c r="S29" s="53"/>
      <c r="T29" s="87" t="str">
        <f>IF(X13=2,(((1/5)*width)-L28)*12,"-")</f>
        <v>-</v>
      </c>
      <c r="U29" s="45" t="s">
        <v>37</v>
      </c>
      <c r="V29" s="53"/>
      <c r="W29" s="207"/>
      <c r="X29" s="85"/>
      <c r="Y29" s="151"/>
      <c r="Z29" s="11"/>
      <c r="AA29" s="11"/>
      <c r="AB29" s="11"/>
      <c r="AC29" s="55"/>
    </row>
    <row r="30" spans="3:30" ht="17.25" customHeight="1">
      <c r="C30" s="51"/>
      <c r="D30" s="51"/>
      <c r="E30" s="51"/>
      <c r="F30" s="51"/>
      <c r="G30" s="51"/>
      <c r="H30" s="51"/>
      <c r="I30" s="162"/>
      <c r="J30" s="162"/>
      <c r="K30" s="162"/>
      <c r="L30" s="8"/>
      <c r="M30" s="11"/>
      <c r="N30" s="11"/>
      <c r="O30" s="11"/>
      <c r="P30" s="11"/>
      <c r="Q30" s="11"/>
      <c r="R30" s="53"/>
      <c r="S30" s="53"/>
      <c r="T30" s="53"/>
      <c r="U30" s="53"/>
      <c r="V30" s="53"/>
      <c r="W30" s="207"/>
      <c r="X30" s="85"/>
      <c r="Y30" s="90"/>
      <c r="Z30" s="11"/>
      <c r="AA30" s="11"/>
      <c r="AB30" s="11"/>
      <c r="AC30" s="11"/>
      <c r="AD30" s="55"/>
    </row>
    <row r="31" spans="3:30" ht="17.25" customHeight="1">
      <c r="C31" s="51"/>
      <c r="D31" s="51"/>
      <c r="E31" s="51"/>
      <c r="F31" s="51"/>
      <c r="G31" s="51"/>
      <c r="H31" s="51"/>
      <c r="I31" s="51"/>
      <c r="J31" s="51"/>
      <c r="K31" s="51"/>
      <c r="L31" s="8"/>
      <c r="M31" s="11"/>
      <c r="N31" s="11"/>
      <c r="O31" s="11"/>
      <c r="P31" s="11"/>
      <c r="Q31" s="11"/>
      <c r="R31" s="53"/>
      <c r="S31" s="53"/>
      <c r="T31" s="53"/>
      <c r="U31" s="53"/>
      <c r="V31" s="53"/>
      <c r="W31" s="207"/>
      <c r="X31" s="53"/>
      <c r="Y31" s="11"/>
      <c r="Z31" s="11"/>
      <c r="AA31" s="11"/>
      <c r="AB31" s="11"/>
      <c r="AC31" s="11"/>
      <c r="AD31" s="55"/>
    </row>
    <row r="32" spans="3:30" ht="17.25" customHeight="1">
      <c r="C32" s="51"/>
      <c r="D32" s="51"/>
      <c r="E32" s="51"/>
      <c r="F32" s="51"/>
      <c r="G32" s="51"/>
      <c r="H32" s="51"/>
      <c r="I32" s="51"/>
      <c r="J32" s="51"/>
      <c r="K32" s="51"/>
      <c r="L32" s="8"/>
      <c r="M32" s="11"/>
      <c r="N32" s="11"/>
      <c r="O32" s="11"/>
      <c r="P32" s="11"/>
      <c r="Q32" s="11"/>
      <c r="R32" s="53"/>
      <c r="S32" s="53"/>
      <c r="T32" s="53"/>
      <c r="U32" s="53"/>
      <c r="V32" s="53"/>
      <c r="W32" s="53"/>
      <c r="X32" s="53"/>
      <c r="Y32" s="11"/>
      <c r="Z32" s="11"/>
      <c r="AA32" s="11"/>
      <c r="AB32" s="11"/>
      <c r="AC32" s="11"/>
      <c r="AD32" s="55"/>
    </row>
    <row r="33" spans="3:30" ht="17.25" customHeight="1">
      <c r="C33" s="51"/>
      <c r="D33" s="51"/>
      <c r="E33" s="51"/>
      <c r="F33" s="51"/>
      <c r="G33" s="51"/>
      <c r="H33" s="51"/>
      <c r="I33" s="51"/>
      <c r="J33" s="51"/>
      <c r="K33" s="51"/>
      <c r="L33" s="8"/>
      <c r="M33" s="11"/>
      <c r="N33" s="11"/>
      <c r="O33" s="11"/>
      <c r="P33" s="11"/>
      <c r="Q33" s="11"/>
      <c r="R33" s="53"/>
      <c r="S33" s="53"/>
      <c r="T33" s="53"/>
      <c r="U33" s="53"/>
      <c r="V33" s="53"/>
      <c r="W33" s="53"/>
      <c r="X33" s="53"/>
      <c r="Y33" s="11"/>
      <c r="Z33" s="11"/>
      <c r="AA33" s="11"/>
      <c r="AB33" s="11"/>
      <c r="AC33" s="11"/>
      <c r="AD33" s="55"/>
    </row>
    <row r="34" spans="3:28" ht="17.25" customHeight="1">
      <c r="C34" s="51"/>
      <c r="D34" s="51"/>
      <c r="E34" s="51"/>
      <c r="F34" s="51"/>
      <c r="G34" s="51"/>
      <c r="H34" s="51"/>
      <c r="I34" s="51"/>
      <c r="J34" s="8"/>
      <c r="K34" s="11"/>
      <c r="L34" s="11"/>
      <c r="M34" s="11"/>
      <c r="N34" s="11"/>
      <c r="O34" s="11"/>
      <c r="P34" s="53"/>
      <c r="Q34" s="53"/>
      <c r="R34" s="53"/>
      <c r="S34" s="53"/>
      <c r="T34" s="53"/>
      <c r="U34" s="53"/>
      <c r="V34" s="53"/>
      <c r="W34" s="11"/>
      <c r="X34" s="11"/>
      <c r="Y34" s="11"/>
      <c r="Z34" s="11"/>
      <c r="AA34" s="11"/>
      <c r="AB34" s="55"/>
    </row>
    <row r="35" spans="3:29" ht="21" thickBot="1">
      <c r="C35" s="192" t="s">
        <v>80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53"/>
      <c r="R35" s="192" t="s">
        <v>25</v>
      </c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</row>
    <row r="36" spans="3:36" ht="16.5" thickBot="1">
      <c r="C36" s="228" t="s">
        <v>7</v>
      </c>
      <c r="D36" s="194"/>
      <c r="E36" s="195"/>
      <c r="F36" s="193" t="s">
        <v>1</v>
      </c>
      <c r="G36" s="194"/>
      <c r="H36" s="194"/>
      <c r="I36" s="194"/>
      <c r="J36" s="194"/>
      <c r="K36" s="195"/>
      <c r="L36" s="196" t="s">
        <v>8</v>
      </c>
      <c r="M36" s="196"/>
      <c r="N36" s="196"/>
      <c r="O36" s="196"/>
      <c r="P36" s="197"/>
      <c r="Q36" s="7"/>
      <c r="R36" s="229" t="s">
        <v>22</v>
      </c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1"/>
      <c r="AD36" s="60"/>
      <c r="AE36" s="60"/>
      <c r="AF36" s="60"/>
      <c r="AG36" s="60"/>
      <c r="AH36" s="16"/>
      <c r="AI36" s="16"/>
      <c r="AJ36" s="31"/>
    </row>
    <row r="37" spans="3:29" ht="15.75">
      <c r="C37" s="201" t="s">
        <v>9</v>
      </c>
      <c r="D37" s="202"/>
      <c r="E37" s="203"/>
      <c r="F37" s="189" t="s">
        <v>10</v>
      </c>
      <c r="G37" s="190"/>
      <c r="H37" s="190"/>
      <c r="I37" s="190"/>
      <c r="J37" s="190"/>
      <c r="K37" s="191"/>
      <c r="L37" s="211" t="s">
        <v>29</v>
      </c>
      <c r="M37" s="211"/>
      <c r="N37" s="211"/>
      <c r="O37" s="211"/>
      <c r="P37" s="212"/>
      <c r="Q37" s="8"/>
      <c r="R37" s="232" t="s">
        <v>23</v>
      </c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4"/>
    </row>
    <row r="38" spans="3:34" ht="15.75">
      <c r="C38" s="204" t="s">
        <v>9</v>
      </c>
      <c r="D38" s="205"/>
      <c r="E38" s="206"/>
      <c r="F38" s="224" t="s">
        <v>11</v>
      </c>
      <c r="G38" s="225"/>
      <c r="H38" s="225"/>
      <c r="I38" s="225"/>
      <c r="J38" s="225"/>
      <c r="K38" s="226"/>
      <c r="L38" s="213" t="s">
        <v>12</v>
      </c>
      <c r="M38" s="213"/>
      <c r="N38" s="213"/>
      <c r="O38" s="213"/>
      <c r="P38" s="214"/>
      <c r="Q38" s="8"/>
      <c r="R38" s="232" t="s">
        <v>81</v>
      </c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4"/>
      <c r="AH38" s="16"/>
    </row>
    <row r="39" spans="2:32" ht="16.5" thickBot="1">
      <c r="B39" s="3"/>
      <c r="C39" s="198" t="s">
        <v>13</v>
      </c>
      <c r="D39" s="199"/>
      <c r="E39" s="200"/>
      <c r="F39" s="208" t="s">
        <v>14</v>
      </c>
      <c r="G39" s="209"/>
      <c r="H39" s="209"/>
      <c r="I39" s="209"/>
      <c r="J39" s="209"/>
      <c r="K39" s="210"/>
      <c r="L39" s="235" t="s">
        <v>15</v>
      </c>
      <c r="M39" s="235"/>
      <c r="N39" s="235"/>
      <c r="O39" s="235"/>
      <c r="P39" s="236"/>
      <c r="Q39" s="3"/>
      <c r="R39" s="232" t="s">
        <v>24</v>
      </c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4"/>
      <c r="AD39" s="3"/>
      <c r="AE39" s="3"/>
      <c r="AF39" s="3"/>
    </row>
    <row r="40" spans="2:32" ht="15.75">
      <c r="B40" s="3"/>
      <c r="C40" s="201" t="s">
        <v>16</v>
      </c>
      <c r="D40" s="202"/>
      <c r="E40" s="203"/>
      <c r="F40" s="189" t="s">
        <v>17</v>
      </c>
      <c r="G40" s="190"/>
      <c r="H40" s="190"/>
      <c r="I40" s="190"/>
      <c r="J40" s="190"/>
      <c r="K40" s="191"/>
      <c r="L40" s="211" t="s">
        <v>15</v>
      </c>
      <c r="M40" s="211"/>
      <c r="N40" s="211"/>
      <c r="O40" s="211"/>
      <c r="P40" s="212"/>
      <c r="Q40" s="9"/>
      <c r="R40" s="232" t="s">
        <v>82</v>
      </c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4"/>
      <c r="AD40" s="3"/>
      <c r="AE40" s="3"/>
      <c r="AF40" s="3"/>
    </row>
    <row r="41" spans="2:32" ht="16.5" thickBot="1">
      <c r="B41" s="3"/>
      <c r="C41" s="198" t="s">
        <v>18</v>
      </c>
      <c r="D41" s="199"/>
      <c r="E41" s="200"/>
      <c r="F41" s="208" t="s">
        <v>17</v>
      </c>
      <c r="G41" s="209"/>
      <c r="H41" s="209"/>
      <c r="I41" s="209"/>
      <c r="J41" s="209"/>
      <c r="K41" s="210"/>
      <c r="L41" s="235" t="s">
        <v>15</v>
      </c>
      <c r="M41" s="235"/>
      <c r="N41" s="235"/>
      <c r="O41" s="235"/>
      <c r="P41" s="236"/>
      <c r="Q41" s="61"/>
      <c r="R41" s="221" t="s">
        <v>83</v>
      </c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3"/>
      <c r="AD41" s="3"/>
      <c r="AE41" s="3"/>
      <c r="AF41" s="3"/>
    </row>
    <row r="42" spans="2:32" ht="16.5" thickBot="1">
      <c r="B42" s="3"/>
      <c r="C42" s="201" t="s">
        <v>9</v>
      </c>
      <c r="D42" s="202"/>
      <c r="E42" s="203"/>
      <c r="F42" s="189" t="s">
        <v>26</v>
      </c>
      <c r="G42" s="190"/>
      <c r="H42" s="190"/>
      <c r="I42" s="190"/>
      <c r="J42" s="190"/>
      <c r="K42" s="191"/>
      <c r="L42" s="211" t="s">
        <v>29</v>
      </c>
      <c r="M42" s="211"/>
      <c r="N42" s="211"/>
      <c r="O42" s="211"/>
      <c r="P42" s="212"/>
      <c r="Q42" s="61"/>
      <c r="R42" s="218" t="s">
        <v>84</v>
      </c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20"/>
      <c r="AD42" s="3"/>
      <c r="AE42" s="3"/>
      <c r="AF42" s="3"/>
    </row>
    <row r="43" spans="2:32" ht="15.75">
      <c r="B43" s="3"/>
      <c r="C43" s="204" t="s">
        <v>9</v>
      </c>
      <c r="D43" s="205"/>
      <c r="E43" s="206"/>
      <c r="F43" s="224" t="s">
        <v>27</v>
      </c>
      <c r="G43" s="225"/>
      <c r="H43" s="225"/>
      <c r="I43" s="225"/>
      <c r="J43" s="225"/>
      <c r="K43" s="226"/>
      <c r="L43" s="213" t="s">
        <v>12</v>
      </c>
      <c r="M43" s="213"/>
      <c r="N43" s="213"/>
      <c r="O43" s="213"/>
      <c r="P43" s="214"/>
      <c r="Q43" s="61"/>
      <c r="R43" s="9"/>
      <c r="S43" s="9"/>
      <c r="T43" s="9"/>
      <c r="U43" s="9"/>
      <c r="V43" s="89"/>
      <c r="W43" s="89"/>
      <c r="X43" s="89"/>
      <c r="Y43" s="89"/>
      <c r="Z43" s="89"/>
      <c r="AA43" s="89"/>
      <c r="AB43" s="3"/>
      <c r="AC43" s="3"/>
      <c r="AD43" s="3"/>
      <c r="AE43" s="3"/>
      <c r="AF43" s="3"/>
    </row>
    <row r="44" spans="2:32" ht="15" thickBot="1">
      <c r="B44" s="3"/>
      <c r="C44" s="198" t="s">
        <v>13</v>
      </c>
      <c r="D44" s="199"/>
      <c r="E44" s="200"/>
      <c r="F44" s="208" t="s">
        <v>32</v>
      </c>
      <c r="G44" s="209"/>
      <c r="H44" s="209"/>
      <c r="I44" s="209"/>
      <c r="J44" s="209"/>
      <c r="K44" s="210"/>
      <c r="L44" s="235" t="s">
        <v>15</v>
      </c>
      <c r="M44" s="235"/>
      <c r="N44" s="235"/>
      <c r="O44" s="235"/>
      <c r="P44" s="236"/>
      <c r="Q44" s="61"/>
      <c r="R44" s="9"/>
      <c r="S44" s="9"/>
      <c r="T44" s="9"/>
      <c r="U44" s="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0" ht="15" customHeight="1">
      <c r="B45" s="3"/>
      <c r="C45" s="240" t="s">
        <v>19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2"/>
      <c r="Q45" s="9"/>
      <c r="R45" s="9"/>
      <c r="S45" s="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5" customHeight="1">
      <c r="B46" s="3"/>
      <c r="C46" s="237" t="s">
        <v>20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9"/>
      <c r="Q46" s="9"/>
      <c r="R46" s="9"/>
      <c r="S46" s="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5" customHeight="1">
      <c r="B47" s="3"/>
      <c r="C47" s="237" t="s">
        <v>21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9"/>
      <c r="Q47" s="9"/>
      <c r="R47" s="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5.75" customHeight="1" thickBot="1">
      <c r="B48" s="3"/>
      <c r="C48" s="215" t="s">
        <v>33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7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26" ht="12.75">
      <c r="B49" s="3"/>
      <c r="C49" s="61"/>
      <c r="D49" s="61"/>
      <c r="E49" s="61"/>
      <c r="F49" s="61"/>
      <c r="G49" s="61"/>
      <c r="H49" s="61"/>
      <c r="I49" s="61"/>
      <c r="J49" s="3"/>
      <c r="K49" s="3"/>
      <c r="L49" s="9"/>
      <c r="M49" s="9"/>
      <c r="N49" s="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61"/>
      <c r="D50" s="61"/>
      <c r="E50" s="61"/>
      <c r="F50" s="61"/>
      <c r="G50" s="61"/>
      <c r="H50" s="61"/>
      <c r="I50" s="61"/>
      <c r="J50" s="3"/>
      <c r="K50" s="3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3"/>
      <c r="C51" s="61"/>
      <c r="D51" s="61"/>
      <c r="E51" s="61"/>
      <c r="F51" s="61"/>
      <c r="G51" s="61"/>
      <c r="H51" s="61"/>
      <c r="I51" s="61"/>
      <c r="J51" s="3"/>
      <c r="K51" s="3"/>
      <c r="L51" s="9"/>
      <c r="M51" s="9"/>
      <c r="N51" s="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"/>
      <c r="C52" s="61"/>
      <c r="D52" s="61"/>
      <c r="E52" s="61"/>
      <c r="F52" s="61"/>
      <c r="G52" s="61"/>
      <c r="H52" s="61"/>
      <c r="I52" s="61"/>
      <c r="J52" s="3"/>
      <c r="K52" s="3"/>
      <c r="L52" s="9"/>
      <c r="M52" s="9"/>
      <c r="N52" s="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9"/>
      <c r="N53" s="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2:14" ht="12.75">
      <c r="L54" s="9"/>
      <c r="M54" s="9"/>
      <c r="N54" s="9"/>
    </row>
    <row r="55" spans="12:14" ht="12.75">
      <c r="L55" s="9"/>
      <c r="M55" s="9"/>
      <c r="N55" s="9"/>
    </row>
    <row r="56" spans="12:14" ht="12.75">
      <c r="L56" s="9"/>
      <c r="M56" s="9"/>
      <c r="N56" s="9"/>
    </row>
    <row r="60" spans="28:29" ht="12.75">
      <c r="AB60" s="6"/>
      <c r="AC60" s="6"/>
    </row>
    <row r="66" spans="3:11" ht="12.75">
      <c r="C66" s="4"/>
      <c r="D66" s="4"/>
      <c r="E66" s="4"/>
      <c r="F66" s="4"/>
      <c r="G66" s="4"/>
      <c r="H66" s="4"/>
      <c r="I66" s="4"/>
      <c r="K66" s="9"/>
    </row>
    <row r="67" spans="3:11" ht="12.75">
      <c r="C67" s="4"/>
      <c r="D67" s="4"/>
      <c r="E67" s="4"/>
      <c r="F67" s="4"/>
      <c r="G67" s="4"/>
      <c r="H67" s="4"/>
      <c r="I67" s="4"/>
      <c r="J67" s="8"/>
      <c r="K67" s="9"/>
    </row>
    <row r="68" spans="3:14" ht="12.75">
      <c r="C68" s="4"/>
      <c r="D68" s="4"/>
      <c r="E68" s="4"/>
      <c r="F68" s="4"/>
      <c r="G68" s="4"/>
      <c r="H68" s="4"/>
      <c r="I68" s="4"/>
      <c r="J68" s="8"/>
      <c r="K68" s="9"/>
      <c r="L68" s="9"/>
      <c r="M68" s="9"/>
      <c r="N68" s="9"/>
    </row>
    <row r="69" spans="3:14" ht="12.75">
      <c r="C69" s="4"/>
      <c r="D69" s="4"/>
      <c r="E69" s="4"/>
      <c r="F69" s="4"/>
      <c r="G69" s="4"/>
      <c r="H69" s="4"/>
      <c r="I69" s="4"/>
      <c r="J69" s="8"/>
      <c r="K69" s="9"/>
      <c r="L69" s="9"/>
      <c r="M69" s="9"/>
      <c r="N69" s="9"/>
    </row>
    <row r="70" spans="3:14" ht="12.75">
      <c r="C70" s="4"/>
      <c r="D70" s="4"/>
      <c r="E70" s="4"/>
      <c r="F70" s="4"/>
      <c r="G70" s="4"/>
      <c r="H70" s="4"/>
      <c r="I70" s="4"/>
      <c r="J70" s="8"/>
      <c r="K70" s="9"/>
      <c r="L70" s="9"/>
      <c r="M70" s="9"/>
      <c r="N70" s="9"/>
    </row>
    <row r="71" spans="3:14" ht="12.75">
      <c r="C71" s="4"/>
      <c r="D71" s="4"/>
      <c r="E71" s="4"/>
      <c r="F71" s="4"/>
      <c r="G71" s="4"/>
      <c r="H71" s="4"/>
      <c r="I71" s="4"/>
      <c r="J71" s="8"/>
      <c r="K71" s="9"/>
      <c r="L71" s="9"/>
      <c r="M71" s="9"/>
      <c r="N71" s="9"/>
    </row>
    <row r="72" spans="3:14" ht="12.75">
      <c r="C72" s="4"/>
      <c r="D72" s="4"/>
      <c r="E72" s="4"/>
      <c r="F72" s="4"/>
      <c r="G72" s="4"/>
      <c r="H72" s="4"/>
      <c r="I72" s="4"/>
      <c r="J72" s="8"/>
      <c r="K72" s="9"/>
      <c r="L72" s="9"/>
      <c r="M72" s="9"/>
      <c r="N72" s="9"/>
    </row>
    <row r="73" spans="3:14" ht="12.75">
      <c r="C73" s="4"/>
      <c r="D73" s="4"/>
      <c r="E73" s="4"/>
      <c r="F73" s="4"/>
      <c r="G73" s="4"/>
      <c r="H73" s="4"/>
      <c r="I73" s="4"/>
      <c r="J73" s="8"/>
      <c r="K73" s="9"/>
      <c r="L73" s="9"/>
      <c r="M73" s="9"/>
      <c r="N73" s="9"/>
    </row>
    <row r="74" spans="3:14" ht="12.75">
      <c r="C74" s="4"/>
      <c r="D74" s="4"/>
      <c r="E74" s="4"/>
      <c r="F74" s="4"/>
      <c r="G74" s="4"/>
      <c r="H74" s="4"/>
      <c r="I74" s="4"/>
      <c r="J74" s="8"/>
      <c r="K74" s="9"/>
      <c r="L74" s="9"/>
      <c r="M74" s="9"/>
      <c r="N74" s="9"/>
    </row>
    <row r="75" spans="3:14" ht="12.75">
      <c r="C75" s="4"/>
      <c r="D75" s="4"/>
      <c r="E75" s="4"/>
      <c r="F75" s="4"/>
      <c r="G75" s="4"/>
      <c r="H75" s="4"/>
      <c r="I75" s="4"/>
      <c r="J75" s="8"/>
      <c r="K75" s="9"/>
      <c r="L75" s="9"/>
      <c r="M75" s="9"/>
      <c r="N75" s="9"/>
    </row>
    <row r="76" spans="3:14" ht="12.75">
      <c r="C76" s="4"/>
      <c r="D76" s="4"/>
      <c r="E76" s="4"/>
      <c r="F76" s="4"/>
      <c r="G76" s="4"/>
      <c r="H76" s="4"/>
      <c r="I76" s="4"/>
      <c r="J76" s="8"/>
      <c r="K76" s="9"/>
      <c r="L76" s="9"/>
      <c r="M76" s="9"/>
      <c r="N76" s="9"/>
    </row>
    <row r="77" spans="3:14" ht="12.75" hidden="1">
      <c r="C77" s="4"/>
      <c r="D77" s="4"/>
      <c r="E77" s="4"/>
      <c r="F77" s="4"/>
      <c r="G77" s="4"/>
      <c r="H77" s="4"/>
      <c r="I77" s="4"/>
      <c r="J77" s="8"/>
      <c r="L77" s="9"/>
      <c r="M77" s="9"/>
      <c r="N77" s="9"/>
    </row>
    <row r="78" spans="12:14" ht="12.75" hidden="1">
      <c r="L78" s="9"/>
      <c r="M78" s="9"/>
      <c r="N78" s="9"/>
    </row>
    <row r="79" ht="12.75" hidden="1"/>
  </sheetData>
  <sheetProtection/>
  <mergeCells count="62">
    <mergeCell ref="L44:P44"/>
    <mergeCell ref="R40:AC40"/>
    <mergeCell ref="C47:P47"/>
    <mergeCell ref="C45:P45"/>
    <mergeCell ref="C46:P46"/>
    <mergeCell ref="F42:K42"/>
    <mergeCell ref="F43:K43"/>
    <mergeCell ref="F44:K44"/>
    <mergeCell ref="L41:P41"/>
    <mergeCell ref="R35:AC35"/>
    <mergeCell ref="R36:AC36"/>
    <mergeCell ref="R37:AC37"/>
    <mergeCell ref="R38:AC38"/>
    <mergeCell ref="R39:AC39"/>
    <mergeCell ref="L43:P43"/>
    <mergeCell ref="L39:P39"/>
    <mergeCell ref="L40:P40"/>
    <mergeCell ref="C38:E38"/>
    <mergeCell ref="C48:P48"/>
    <mergeCell ref="R42:AC42"/>
    <mergeCell ref="R41:AC41"/>
    <mergeCell ref="F38:K38"/>
    <mergeCell ref="X14:Y14"/>
    <mergeCell ref="X15:Y15"/>
    <mergeCell ref="C36:E36"/>
    <mergeCell ref="C37:E37"/>
    <mergeCell ref="L42:P42"/>
    <mergeCell ref="F39:K39"/>
    <mergeCell ref="F40:K40"/>
    <mergeCell ref="F41:K41"/>
    <mergeCell ref="L37:P37"/>
    <mergeCell ref="L38:P38"/>
    <mergeCell ref="H14:J14"/>
    <mergeCell ref="K25:K30"/>
    <mergeCell ref="J25:J30"/>
    <mergeCell ref="I25:I30"/>
    <mergeCell ref="C44:E44"/>
    <mergeCell ref="C39:E39"/>
    <mergeCell ref="C40:E40"/>
    <mergeCell ref="C41:E41"/>
    <mergeCell ref="C42:E42"/>
    <mergeCell ref="C43:E43"/>
    <mergeCell ref="K14:M14"/>
    <mergeCell ref="F37:K37"/>
    <mergeCell ref="Q14:W14"/>
    <mergeCell ref="Q15:W15"/>
    <mergeCell ref="C14:G14"/>
    <mergeCell ref="C35:P35"/>
    <mergeCell ref="Q16:W16"/>
    <mergeCell ref="F36:K36"/>
    <mergeCell ref="L36:P36"/>
    <mergeCell ref="W25:W31"/>
    <mergeCell ref="X13:Y13"/>
    <mergeCell ref="C13:G13"/>
    <mergeCell ref="H13:J13"/>
    <mergeCell ref="K13:M13"/>
    <mergeCell ref="A1:AC1"/>
    <mergeCell ref="A2:AC2"/>
    <mergeCell ref="E5:W5"/>
    <mergeCell ref="C8:W8"/>
    <mergeCell ref="Q13:W13"/>
    <mergeCell ref="C7:J7"/>
  </mergeCells>
  <conditionalFormatting sqref="AC14:AC15 X13:Y13">
    <cfRule type="cellIs" priority="1" dxfId="2" operator="equal" stopIfTrue="1">
      <formula>"Error"</formula>
    </cfRule>
  </conditionalFormatting>
  <conditionalFormatting sqref="X15:Y15">
    <cfRule type="cellIs" priority="2" dxfId="1" operator="equal" stopIfTrue="1">
      <formula>0</formula>
    </cfRule>
  </conditionalFormatting>
  <conditionalFormatting sqref="X16:AD16">
    <cfRule type="cellIs" priority="3" dxfId="2" operator="equal" stopIfTrue="1">
      <formula>"Use 1 ft Increments for Extruded"</formula>
    </cfRule>
  </conditionalFormatting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50"/>
  <sheetViews>
    <sheetView zoomScalePageLayoutView="0" workbookViewId="0" topLeftCell="A1">
      <selection activeCell="J10" sqref="J10:L10"/>
    </sheetView>
  </sheetViews>
  <sheetFormatPr defaultColWidth="9.140625" defaultRowHeight="12.75"/>
  <cols>
    <col min="1" max="1" width="2.57421875" style="2" customWidth="1"/>
    <col min="2" max="7" width="3.28125" style="2" customWidth="1"/>
    <col min="8" max="8" width="2.57421875" style="2" customWidth="1"/>
    <col min="9" max="9" width="3.8515625" style="2" customWidth="1"/>
    <col min="10" max="10" width="3.28125" style="2" customWidth="1"/>
    <col min="11" max="12" width="2.7109375" style="2" customWidth="1"/>
    <col min="13" max="13" width="3.8515625" style="2" bestFit="1" customWidth="1"/>
    <col min="14" max="14" width="2.7109375" style="2" customWidth="1"/>
    <col min="15" max="15" width="3.28125" style="2" customWidth="1"/>
    <col min="16" max="16" width="3.00390625" style="2" customWidth="1"/>
    <col min="17" max="17" width="3.8515625" style="2" bestFit="1" customWidth="1"/>
    <col min="18" max="18" width="2.421875" style="2" customWidth="1"/>
    <col min="19" max="19" width="3.57421875" style="2" customWidth="1"/>
    <col min="20" max="20" width="2.7109375" style="2" bestFit="1" customWidth="1"/>
    <col min="21" max="21" width="3.00390625" style="2" customWidth="1"/>
    <col min="22" max="23" width="3.28125" style="2" customWidth="1"/>
    <col min="24" max="24" width="3.140625" style="2" customWidth="1"/>
    <col min="25" max="25" width="2.7109375" style="2" customWidth="1"/>
    <col min="26" max="26" width="2.8515625" style="2" customWidth="1"/>
    <col min="27" max="27" width="5.57421875" style="2" customWidth="1"/>
    <col min="28" max="28" width="8.7109375" style="2" customWidth="1"/>
    <col min="29" max="29" width="12.7109375" style="2" customWidth="1"/>
    <col min="30" max="30" width="5.140625" style="2" customWidth="1"/>
    <col min="31" max="16384" width="9.140625" style="2" customWidth="1"/>
  </cols>
  <sheetData>
    <row r="1" spans="1:29" ht="28.5" customHeight="1">
      <c r="A1" s="158" t="s">
        <v>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8"/>
      <c r="AC1" s="18"/>
    </row>
    <row r="2" spans="1:29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6"/>
      <c r="AC2" s="6"/>
    </row>
    <row r="3" spans="27:28" ht="12.75">
      <c r="AA3" s="3"/>
      <c r="AB3" s="3"/>
    </row>
    <row r="4" spans="2:28" ht="16.5" thickBot="1">
      <c r="B4" s="1" t="s">
        <v>2</v>
      </c>
      <c r="C4" s="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3"/>
      <c r="Y4" s="3"/>
      <c r="AA4" s="3"/>
      <c r="AB4" s="3"/>
    </row>
    <row r="5" spans="27:28" ht="12.75">
      <c r="AA5" s="3"/>
      <c r="AB5" s="3"/>
    </row>
    <row r="6" spans="2:9" ht="15.75">
      <c r="B6" s="166" t="s">
        <v>6</v>
      </c>
      <c r="C6" s="166"/>
      <c r="D6" s="166"/>
      <c r="E6" s="166"/>
      <c r="F6" s="166"/>
      <c r="G6" s="166"/>
      <c r="H6" s="1"/>
      <c r="I6" s="1"/>
    </row>
    <row r="7" spans="2:29" s="4" customFormat="1" ht="12.75">
      <c r="B7" s="173" t="s">
        <v>44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C7" s="61"/>
    </row>
    <row r="8" spans="2:29" s="4" customFormat="1" ht="12.75">
      <c r="B8" s="24" t="s">
        <v>31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C8" s="61"/>
    </row>
    <row r="9" spans="22:29" ht="13.5" thickBot="1">
      <c r="V9" s="3"/>
      <c r="AC9" s="3"/>
    </row>
    <row r="10" spans="2:29" ht="16.5" thickBot="1">
      <c r="B10" s="166" t="s">
        <v>0</v>
      </c>
      <c r="C10" s="166"/>
      <c r="D10" s="166"/>
      <c r="E10" s="166"/>
      <c r="F10" s="166"/>
      <c r="G10" s="249" t="s">
        <v>78</v>
      </c>
      <c r="H10" s="249"/>
      <c r="I10" s="250"/>
      <c r="J10" s="244"/>
      <c r="K10" s="245"/>
      <c r="L10" s="246"/>
      <c r="M10" s="13"/>
      <c r="P10" s="247" t="s">
        <v>40</v>
      </c>
      <c r="Q10" s="247"/>
      <c r="R10" s="247"/>
      <c r="S10" s="247"/>
      <c r="T10" s="247"/>
      <c r="U10" s="247"/>
      <c r="V10" s="247"/>
      <c r="W10" s="248" t="str">
        <f>IF(J10=0," ",(IF(W12&gt;50,"Error",(IF(J10&gt;8,"Error",(IF(W12=0,0,(IF(J10&gt;=16,2,(IF(AND(W12&lt;=16,J10&lt;4),1,2)))))))))))</f>
        <v> </v>
      </c>
      <c r="X10" s="248"/>
      <c r="Y10" s="248"/>
      <c r="Z10" s="30"/>
      <c r="AA10" s="26"/>
      <c r="AB10" s="26"/>
      <c r="AC10" s="26"/>
    </row>
    <row r="11" spans="2:29" ht="16.5" thickBot="1">
      <c r="B11" s="166" t="s">
        <v>3</v>
      </c>
      <c r="C11" s="166"/>
      <c r="D11" s="166"/>
      <c r="E11" s="166"/>
      <c r="F11" s="166"/>
      <c r="G11" s="249" t="s">
        <v>79</v>
      </c>
      <c r="H11" s="249"/>
      <c r="I11" s="250"/>
      <c r="J11" s="244"/>
      <c r="K11" s="245"/>
      <c r="L11" s="246"/>
      <c r="M11" s="13"/>
      <c r="P11" s="247" t="s">
        <v>45</v>
      </c>
      <c r="Q11" s="247"/>
      <c r="R11" s="247"/>
      <c r="S11" s="247"/>
      <c r="T11" s="247"/>
      <c r="U11" s="247"/>
      <c r="V11" s="247"/>
      <c r="W11" s="248" t="str">
        <f>IF(J10=0," ",IF(OR(J10=5.5,J10=6.5,J10=7.5),0,(IF(W12=0,0,(IF(W12&gt;30,"6X6",(IF(W12&gt;16,"4X6",(IF(AND(W12&gt;10,W12&lt;=16,W10=1),"4X6","4X4"))))))))))</f>
        <v> </v>
      </c>
      <c r="X11" s="248"/>
      <c r="Y11" s="248"/>
      <c r="Z11" s="30" t="s">
        <v>30</v>
      </c>
      <c r="AA11" s="14"/>
      <c r="AB11" s="14"/>
      <c r="AC11" s="38"/>
    </row>
    <row r="12" spans="2:28" ht="15.75">
      <c r="B12" s="12"/>
      <c r="C12" s="12"/>
      <c r="D12" s="12"/>
      <c r="E12" s="12"/>
      <c r="F12" s="12"/>
      <c r="G12" s="15"/>
      <c r="H12" s="15"/>
      <c r="I12" s="15"/>
      <c r="J12" s="14"/>
      <c r="K12" s="13"/>
      <c r="L12" s="13"/>
      <c r="M12" s="13"/>
      <c r="P12" s="247" t="s">
        <v>46</v>
      </c>
      <c r="Q12" s="247"/>
      <c r="R12" s="247"/>
      <c r="S12" s="247"/>
      <c r="T12" s="247"/>
      <c r="U12" s="247"/>
      <c r="V12" s="247"/>
      <c r="W12" s="248" t="str">
        <f>IF(J10=0," ",J11*J10)</f>
        <v> </v>
      </c>
      <c r="X12" s="248"/>
      <c r="Y12" s="248"/>
      <c r="Z12" s="30" t="s">
        <v>129</v>
      </c>
      <c r="AA12" s="38"/>
      <c r="AB12" s="3"/>
    </row>
    <row r="13" spans="2:29" ht="15.75">
      <c r="B13" s="17"/>
      <c r="C13" s="17"/>
      <c r="D13" s="17"/>
      <c r="E13" s="17"/>
      <c r="F13" s="17"/>
      <c r="H13" s="19" t="str">
        <f>(IF(W12=" "," ",IF(W12&gt;50,"Sign Too Big: Use Structural Post",(IF(J10&gt;8,"Too Wide for 2 Wood Posts: Use Structural"," ")))))</f>
        <v> </v>
      </c>
      <c r="I13" s="19"/>
      <c r="J13" s="14"/>
      <c r="K13" s="14"/>
      <c r="L13" s="14"/>
      <c r="M13" s="14"/>
      <c r="P13" s="247" t="s">
        <v>47</v>
      </c>
      <c r="Q13" s="247"/>
      <c r="R13" s="247"/>
      <c r="S13" s="247"/>
      <c r="T13" s="247"/>
      <c r="U13" s="247"/>
      <c r="V13" s="247"/>
      <c r="W13" s="54" t="str">
        <f>IF(J10=0," ",IF(OR(J10=5.5,J10=6.5,J10=7.5),"Use 1 ft Increments for Extruded",IF(AND(W12&lt;=30,J10&lt;6),"Flat Sheet","Extruded")))</f>
        <v> </v>
      </c>
      <c r="X13" s="54"/>
      <c r="Y13" s="54"/>
      <c r="Z13" s="27"/>
      <c r="AA13" s="14"/>
      <c r="AB13" s="30"/>
      <c r="AC13" s="38"/>
    </row>
    <row r="14" spans="3:30" ht="17.25" customHeight="1">
      <c r="C14" s="17"/>
      <c r="D14" s="17"/>
      <c r="E14" s="17"/>
      <c r="F14" s="17"/>
      <c r="G14" s="17"/>
      <c r="H14" s="62"/>
      <c r="I14" s="62"/>
      <c r="J14" s="62"/>
      <c r="K14" s="14"/>
      <c r="L14" s="14"/>
      <c r="M14" s="14"/>
      <c r="N14" s="14"/>
      <c r="Q14" s="34"/>
      <c r="R14" s="34"/>
      <c r="S14" s="34"/>
      <c r="T14" s="34"/>
      <c r="U14" s="34"/>
      <c r="V14" s="34"/>
      <c r="W14" s="34"/>
      <c r="X14" s="14"/>
      <c r="Y14" s="14"/>
      <c r="Z14" s="14"/>
      <c r="AA14" s="14"/>
      <c r="AB14" s="14"/>
      <c r="AC14" s="30"/>
      <c r="AD14" s="38"/>
    </row>
    <row r="15" spans="3:30" ht="15.75">
      <c r="C15" s="30"/>
      <c r="D15" s="30"/>
      <c r="E15" s="30"/>
      <c r="F15" s="30"/>
      <c r="G15" s="30"/>
      <c r="H15" s="62"/>
      <c r="I15" s="62"/>
      <c r="J15" s="62"/>
      <c r="K15" s="14"/>
      <c r="L15" s="14"/>
      <c r="M15" s="14"/>
      <c r="N15" s="14"/>
      <c r="Q15" s="17"/>
      <c r="R15" s="17"/>
      <c r="S15" s="17"/>
      <c r="T15" s="17"/>
      <c r="U15" s="17"/>
      <c r="V15" s="17"/>
      <c r="W15" s="17"/>
      <c r="X15" s="14"/>
      <c r="Y15" s="14"/>
      <c r="Z15" s="14"/>
      <c r="AA15" s="14"/>
      <c r="AD15" s="35"/>
    </row>
    <row r="16" spans="3:30" ht="15.75">
      <c r="C16" s="37"/>
      <c r="D16" s="37"/>
      <c r="E16" s="37"/>
      <c r="F16" s="37"/>
      <c r="G16" s="37"/>
      <c r="H16" s="62"/>
      <c r="I16" s="62"/>
      <c r="J16" s="62"/>
      <c r="K16" s="14"/>
      <c r="L16" s="14"/>
      <c r="M16" s="14"/>
      <c r="N16" s="14"/>
      <c r="Q16" s="17"/>
      <c r="R16" s="17"/>
      <c r="S16" s="17"/>
      <c r="T16" s="17"/>
      <c r="U16" s="17"/>
      <c r="V16" s="17"/>
      <c r="W16" s="17"/>
      <c r="X16" s="14"/>
      <c r="Y16" s="14"/>
      <c r="Z16" s="14"/>
      <c r="AA16" s="14"/>
      <c r="AB16" s="14"/>
      <c r="AC16" s="14"/>
      <c r="AD16" s="38"/>
    </row>
    <row r="17" spans="3:30" ht="18" customHeight="1">
      <c r="C17" s="17"/>
      <c r="D17" s="17"/>
      <c r="E17" s="17"/>
      <c r="F17" s="17"/>
      <c r="G17" s="17"/>
      <c r="H17" s="62"/>
      <c r="I17" s="62"/>
      <c r="J17" s="62"/>
      <c r="K17" s="14"/>
      <c r="L17" s="14"/>
      <c r="M17" s="14"/>
      <c r="N17" s="14"/>
      <c r="Q17" s="34"/>
      <c r="R17" s="34"/>
      <c r="S17" s="34"/>
      <c r="T17" s="34"/>
      <c r="U17" s="34"/>
      <c r="V17" s="34"/>
      <c r="W17" s="34"/>
      <c r="X17" s="14"/>
      <c r="Y17" s="14"/>
      <c r="Z17" s="14"/>
      <c r="AA17" s="14"/>
      <c r="AB17" s="14"/>
      <c r="AC17" s="14"/>
      <c r="AD17" s="38"/>
    </row>
    <row r="18" spans="3:30" ht="15.75">
      <c r="C18" s="30"/>
      <c r="D18" s="30"/>
      <c r="E18" s="30"/>
      <c r="F18" s="30"/>
      <c r="G18" s="30"/>
      <c r="H18" s="32"/>
      <c r="I18" s="32"/>
      <c r="J18" s="32"/>
      <c r="K18" s="9"/>
      <c r="L18" s="9"/>
      <c r="M18" s="9"/>
      <c r="N18" s="9"/>
      <c r="Q18" s="34"/>
      <c r="R18" s="34"/>
      <c r="S18" s="34"/>
      <c r="T18" s="34"/>
      <c r="U18" s="34"/>
      <c r="V18" s="34"/>
      <c r="W18" s="34"/>
      <c r="X18" s="9"/>
      <c r="Y18" s="9"/>
      <c r="Z18" s="9"/>
      <c r="AA18" s="9"/>
      <c r="AB18" s="14"/>
      <c r="AC18" s="14"/>
      <c r="AD18" s="35"/>
    </row>
    <row r="19" spans="3:30" ht="15.75">
      <c r="C19" s="7"/>
      <c r="D19" s="7"/>
      <c r="E19" s="7"/>
      <c r="F19" s="7"/>
      <c r="G19" s="7"/>
      <c r="H19" s="8"/>
      <c r="I19" s="8"/>
      <c r="J19" s="8"/>
      <c r="K19" s="9"/>
      <c r="L19" s="9"/>
      <c r="M19" s="9"/>
      <c r="N19" s="9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14"/>
      <c r="AC19" s="14"/>
      <c r="AD19" s="31"/>
    </row>
    <row r="20" spans="3:30" ht="15.75">
      <c r="C20" s="7"/>
      <c r="D20" s="7"/>
      <c r="E20" s="7"/>
      <c r="F20" s="7"/>
      <c r="G20" s="7"/>
      <c r="H20" s="8"/>
      <c r="I20" s="8"/>
      <c r="J20" s="8"/>
      <c r="K20" s="9"/>
      <c r="L20" s="9"/>
      <c r="M20" s="9"/>
      <c r="N20" s="9"/>
      <c r="W20" s="19"/>
      <c r="X20" s="19"/>
      <c r="Y20" s="19"/>
      <c r="Z20" s="19"/>
      <c r="AA20" s="19"/>
      <c r="AB20" s="9"/>
      <c r="AC20" s="9"/>
      <c r="AD20" s="33"/>
    </row>
    <row r="21" spans="3:30" ht="15.75">
      <c r="C21" s="7"/>
      <c r="D21" s="7"/>
      <c r="E21" s="7"/>
      <c r="F21" s="7"/>
      <c r="G21" s="7"/>
      <c r="H21" s="8"/>
      <c r="I21" s="8"/>
      <c r="J21" s="8"/>
      <c r="K21" s="9"/>
      <c r="L21" s="9"/>
      <c r="M21" s="9"/>
      <c r="N21" s="9"/>
      <c r="AB21" s="33"/>
      <c r="AC21" s="33"/>
      <c r="AD21" s="19"/>
    </row>
    <row r="22" spans="3:29" ht="15.75">
      <c r="C22" s="7"/>
      <c r="D22" s="7"/>
      <c r="E22" s="7"/>
      <c r="F22" s="7"/>
      <c r="G22" s="7"/>
      <c r="H22" s="8"/>
      <c r="I22" s="8"/>
      <c r="J22" s="8"/>
      <c r="K22" s="9"/>
      <c r="L22" s="9"/>
      <c r="M22" s="9"/>
      <c r="N22" s="9"/>
      <c r="AB22" s="19"/>
      <c r="AC22" s="19"/>
    </row>
    <row r="23" spans="3:14" ht="12.75">
      <c r="C23" s="7"/>
      <c r="D23" s="7"/>
      <c r="E23" s="7"/>
      <c r="F23" s="7"/>
      <c r="G23" s="7"/>
      <c r="H23" s="8"/>
      <c r="I23" s="8"/>
      <c r="J23" s="8"/>
      <c r="K23" s="9"/>
      <c r="L23" s="9"/>
      <c r="M23" s="9"/>
      <c r="N23" s="9"/>
    </row>
    <row r="24" spans="3:23" ht="12.75" customHeight="1">
      <c r="C24" s="7"/>
      <c r="D24" s="7"/>
      <c r="E24" s="7"/>
      <c r="F24" s="162" t="s">
        <v>86</v>
      </c>
      <c r="G24" s="7"/>
      <c r="H24" s="162" t="s">
        <v>85</v>
      </c>
      <c r="I24" s="8"/>
      <c r="J24" s="8"/>
      <c r="K24" s="9"/>
      <c r="L24" s="9"/>
      <c r="M24" s="9"/>
      <c r="U24" s="243" t="s">
        <v>120</v>
      </c>
      <c r="W24" s="91"/>
    </row>
    <row r="25" spans="3:23" ht="12.75" customHeight="1">
      <c r="C25" s="7"/>
      <c r="D25" s="7"/>
      <c r="E25" s="7"/>
      <c r="F25" s="162"/>
      <c r="G25" s="162" t="s">
        <v>122</v>
      </c>
      <c r="H25" s="162"/>
      <c r="I25" s="8"/>
      <c r="J25" s="8"/>
      <c r="K25" s="9"/>
      <c r="L25" s="9"/>
      <c r="M25" s="9"/>
      <c r="U25" s="243"/>
      <c r="W25" s="91"/>
    </row>
    <row r="26" spans="3:23" ht="12.75" customHeight="1">
      <c r="C26" s="7"/>
      <c r="D26" s="7"/>
      <c r="E26" s="7"/>
      <c r="F26" s="162"/>
      <c r="G26" s="162"/>
      <c r="H26" s="162"/>
      <c r="I26" s="8"/>
      <c r="J26" s="8"/>
      <c r="K26" s="9"/>
      <c r="L26" s="9"/>
      <c r="M26" s="9"/>
      <c r="U26" s="243"/>
      <c r="W26" s="91"/>
    </row>
    <row r="27" spans="3:23" ht="18">
      <c r="C27" s="7"/>
      <c r="D27" s="7"/>
      <c r="E27" s="7"/>
      <c r="F27" s="162"/>
      <c r="G27" s="162"/>
      <c r="H27" s="162"/>
      <c r="I27" s="8"/>
      <c r="J27" s="26" t="str">
        <f>IF(W10=2,TRUNC((1/5)*J10),"-")</f>
        <v>-</v>
      </c>
      <c r="K27" s="21" t="s">
        <v>36</v>
      </c>
      <c r="L27" s="11"/>
      <c r="M27" s="11"/>
      <c r="N27" s="26" t="str">
        <f>IF(W10=2,TRUNC((3/5)*J10),"-")</f>
        <v>-</v>
      </c>
      <c r="O27" s="21" t="s">
        <v>36</v>
      </c>
      <c r="P27" s="41"/>
      <c r="Q27" s="53"/>
      <c r="R27" s="26" t="str">
        <f>IF(W10=2,TRUNC((1/5)*J10),"-")</f>
        <v>-</v>
      </c>
      <c r="S27" s="21" t="s">
        <v>36</v>
      </c>
      <c r="T27" s="3"/>
      <c r="U27" s="243"/>
      <c r="V27" s="91"/>
      <c r="W27" s="91"/>
    </row>
    <row r="28" spans="3:23" ht="18">
      <c r="C28" s="7"/>
      <c r="D28" s="7"/>
      <c r="E28" s="7"/>
      <c r="F28" s="162"/>
      <c r="G28" s="162"/>
      <c r="H28" s="162"/>
      <c r="I28" s="8"/>
      <c r="J28" s="87" t="str">
        <f>IF(W10=2,(((1/5)*J10)-J27)*12,"-")</f>
        <v>-</v>
      </c>
      <c r="K28" s="45" t="s">
        <v>37</v>
      </c>
      <c r="L28" s="11"/>
      <c r="M28" s="11"/>
      <c r="N28" s="87" t="str">
        <f>IF(W10=2,(((3/5)*J10)-N27)*12,"-")</f>
        <v>-</v>
      </c>
      <c r="O28" s="45" t="s">
        <v>37</v>
      </c>
      <c r="P28" s="88"/>
      <c r="Q28" s="53"/>
      <c r="R28" s="87" t="str">
        <f>IF(W10=2,(((1/5)*J10)-J27)*12,"-")</f>
        <v>-</v>
      </c>
      <c r="S28" s="45" t="s">
        <v>37</v>
      </c>
      <c r="T28" s="3"/>
      <c r="U28" s="243"/>
      <c r="W28" s="91"/>
    </row>
    <row r="29" spans="3:23" ht="12.75">
      <c r="C29" s="4"/>
      <c r="D29" s="4"/>
      <c r="E29" s="4"/>
      <c r="F29" s="162"/>
      <c r="G29" s="162"/>
      <c r="H29" s="162"/>
      <c r="I29" s="8"/>
      <c r="J29" s="8"/>
      <c r="U29" s="243"/>
      <c r="W29" s="91"/>
    </row>
    <row r="30" spans="8:21" ht="12.75">
      <c r="H30" s="162"/>
      <c r="I30" s="8"/>
      <c r="J30" s="8"/>
      <c r="U30" s="243"/>
    </row>
    <row r="31" ht="12.75">
      <c r="U31" s="243"/>
    </row>
    <row r="32" ht="12.75">
      <c r="U32" s="243"/>
    </row>
    <row r="33" ht="12.75"/>
    <row r="34" ht="12.75"/>
    <row r="35" ht="12.75"/>
    <row r="39" spans="2:13" ht="12.75">
      <c r="B39" s="4"/>
      <c r="C39" s="4"/>
      <c r="D39" s="4"/>
      <c r="E39" s="4"/>
      <c r="F39" s="4"/>
      <c r="J39" s="9"/>
      <c r="K39" s="9"/>
      <c r="L39" s="9"/>
      <c r="M39" s="9"/>
    </row>
    <row r="40" spans="2:13" ht="12.75">
      <c r="B40" s="4"/>
      <c r="C40" s="4"/>
      <c r="D40" s="4"/>
      <c r="E40" s="4"/>
      <c r="F40" s="4"/>
      <c r="G40" s="8"/>
      <c r="H40" s="8"/>
      <c r="I40" s="8"/>
      <c r="J40" s="9"/>
      <c r="K40" s="9"/>
      <c r="L40" s="9"/>
      <c r="M40" s="9"/>
    </row>
    <row r="41" spans="2:13" ht="12.75">
      <c r="B41" s="4"/>
      <c r="C41" s="4"/>
      <c r="D41" s="4"/>
      <c r="E41" s="4"/>
      <c r="F41" s="4"/>
      <c r="G41" s="8"/>
      <c r="H41" s="8"/>
      <c r="I41" s="8"/>
      <c r="J41" s="9"/>
      <c r="K41" s="9"/>
      <c r="L41" s="9"/>
      <c r="M41" s="9"/>
    </row>
    <row r="42" spans="2:13" ht="12.75">
      <c r="B42" s="4"/>
      <c r="C42" s="4"/>
      <c r="D42" s="4"/>
      <c r="E42" s="4"/>
      <c r="F42" s="4"/>
      <c r="G42" s="8"/>
      <c r="H42" s="8"/>
      <c r="I42" s="8"/>
      <c r="J42" s="9"/>
      <c r="K42" s="9"/>
      <c r="L42" s="9"/>
      <c r="M42" s="9"/>
    </row>
    <row r="43" spans="2:13" ht="12.75">
      <c r="B43" s="4"/>
      <c r="C43" s="4"/>
      <c r="D43" s="4"/>
      <c r="E43" s="4"/>
      <c r="F43" s="4"/>
      <c r="G43" s="8"/>
      <c r="H43" s="8"/>
      <c r="I43" s="8"/>
      <c r="J43" s="9"/>
      <c r="K43" s="9"/>
      <c r="L43" s="9"/>
      <c r="M43" s="9"/>
    </row>
    <row r="44" spans="2:13" ht="12.75">
      <c r="B44" s="4"/>
      <c r="C44" s="4"/>
      <c r="D44" s="4"/>
      <c r="E44" s="4"/>
      <c r="F44" s="4"/>
      <c r="G44" s="8"/>
      <c r="H44" s="8"/>
      <c r="I44" s="8"/>
      <c r="J44" s="9"/>
      <c r="K44" s="9"/>
      <c r="L44" s="9"/>
      <c r="M44" s="9"/>
    </row>
    <row r="45" spans="2:13" ht="12.75">
      <c r="B45" s="4"/>
      <c r="C45" s="4"/>
      <c r="D45" s="4"/>
      <c r="E45" s="4"/>
      <c r="F45" s="4"/>
      <c r="G45" s="8"/>
      <c r="H45" s="8"/>
      <c r="I45" s="8"/>
      <c r="J45" s="9"/>
      <c r="K45" s="9"/>
      <c r="L45" s="9"/>
      <c r="M45" s="9"/>
    </row>
    <row r="46" spans="2:13" ht="12.75">
      <c r="B46" s="4"/>
      <c r="C46" s="4"/>
      <c r="D46" s="4"/>
      <c r="E46" s="4"/>
      <c r="F46" s="4"/>
      <c r="G46" s="8"/>
      <c r="H46" s="8"/>
      <c r="I46" s="8"/>
      <c r="J46" s="9"/>
      <c r="K46" s="9"/>
      <c r="L46" s="9"/>
      <c r="M46" s="9"/>
    </row>
    <row r="47" spans="2:13" ht="12.75">
      <c r="B47" s="4"/>
      <c r="C47" s="4"/>
      <c r="D47" s="4"/>
      <c r="E47" s="4"/>
      <c r="F47" s="4"/>
      <c r="G47" s="8"/>
      <c r="H47" s="8"/>
      <c r="I47" s="8"/>
      <c r="J47" s="9"/>
      <c r="K47" s="9"/>
      <c r="L47" s="9"/>
      <c r="M47" s="9"/>
    </row>
    <row r="48" spans="2:13" ht="12.75" hidden="1">
      <c r="B48" s="4"/>
      <c r="C48" s="4"/>
      <c r="D48" s="4"/>
      <c r="E48" s="4"/>
      <c r="F48" s="4"/>
      <c r="G48" s="8"/>
      <c r="H48" s="8"/>
      <c r="I48" s="8"/>
      <c r="J48" s="9"/>
      <c r="K48" s="9"/>
      <c r="L48" s="9"/>
      <c r="M48" s="9"/>
    </row>
    <row r="49" spans="2:13" ht="12.75" hidden="1">
      <c r="B49" s="4"/>
      <c r="C49" s="4"/>
      <c r="D49" s="4"/>
      <c r="E49" s="4"/>
      <c r="F49" s="4"/>
      <c r="G49" s="8"/>
      <c r="H49" s="8"/>
      <c r="I49" s="8"/>
      <c r="J49" s="9"/>
      <c r="K49" s="9"/>
      <c r="L49" s="9"/>
      <c r="M49" s="9"/>
    </row>
    <row r="50" spans="2:9" ht="12.75" hidden="1">
      <c r="B50" s="4"/>
      <c r="C50" s="4"/>
      <c r="D50" s="4"/>
      <c r="E50" s="4"/>
      <c r="F50" s="4"/>
      <c r="G50" s="8"/>
      <c r="H50" s="8"/>
      <c r="I50" s="8"/>
    </row>
  </sheetData>
  <sheetProtection/>
  <mergeCells count="22">
    <mergeCell ref="P10:V10"/>
    <mergeCell ref="P11:V11"/>
    <mergeCell ref="P13:V13"/>
    <mergeCell ref="P12:V12"/>
    <mergeCell ref="A1:AA1"/>
    <mergeCell ref="A2:AA2"/>
    <mergeCell ref="W10:Y10"/>
    <mergeCell ref="W11:Y11"/>
    <mergeCell ref="W12:Y12"/>
    <mergeCell ref="G10:I10"/>
    <mergeCell ref="G11:I11"/>
    <mergeCell ref="J10:L10"/>
    <mergeCell ref="D4:W4"/>
    <mergeCell ref="B6:G6"/>
    <mergeCell ref="B7:Z7"/>
    <mergeCell ref="B10:F10"/>
    <mergeCell ref="B11:F11"/>
    <mergeCell ref="F24:F29"/>
    <mergeCell ref="G25:G29"/>
    <mergeCell ref="U24:U32"/>
    <mergeCell ref="H24:H30"/>
    <mergeCell ref="J11:L11"/>
  </mergeCells>
  <conditionalFormatting sqref="X16:AD16 AD19 W10:Y10 AC11:AC13">
    <cfRule type="cellIs" priority="1" dxfId="2" operator="equal" stopIfTrue="1">
      <formula>"Error"</formula>
    </cfRule>
  </conditionalFormatting>
  <conditionalFormatting sqref="W13:Y13">
    <cfRule type="cellIs" priority="2" dxfId="2" operator="equal" stopIfTrue="1">
      <formula>"Use 1 ft Increments for Extruded"</formula>
    </cfRule>
  </conditionalFormatting>
  <conditionalFormatting sqref="W12:Y12">
    <cfRule type="cellIs" priority="3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S80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57421875" style="98" customWidth="1"/>
    <col min="2" max="3" width="9.140625" style="98" customWidth="1"/>
    <col min="4" max="4" width="12.28125" style="98" bestFit="1" customWidth="1"/>
    <col min="5" max="5" width="9.140625" style="98" customWidth="1"/>
    <col min="6" max="6" width="3.7109375" style="98" customWidth="1"/>
    <col min="7" max="7" width="9.140625" style="98" customWidth="1"/>
    <col min="8" max="8" width="8.00390625" style="98" customWidth="1"/>
    <col min="9" max="9" width="5.140625" style="98" customWidth="1"/>
    <col min="10" max="10" width="7.140625" style="98" customWidth="1"/>
    <col min="11" max="11" width="8.7109375" style="98" customWidth="1"/>
    <col min="12" max="12" width="9.7109375" style="98" customWidth="1"/>
    <col min="13" max="13" width="9.140625" style="98" customWidth="1"/>
    <col min="14" max="14" width="6.57421875" style="98" customWidth="1"/>
    <col min="15" max="15" width="10.140625" style="98" customWidth="1"/>
    <col min="16" max="16" width="7.140625" style="98" customWidth="1"/>
    <col min="17" max="17" width="3.00390625" style="98" customWidth="1"/>
    <col min="18" max="18" width="2.140625" style="98" customWidth="1"/>
    <col min="19" max="19" width="3.00390625" style="98" customWidth="1"/>
    <col min="20" max="23" width="3.28125" style="98" bestFit="1" customWidth="1"/>
    <col min="24" max="16384" width="9.140625" style="98" customWidth="1"/>
  </cols>
  <sheetData>
    <row r="1" spans="1:45" s="103" customFormat="1" ht="27.75">
      <c r="A1" s="293" t="s">
        <v>75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  <c r="V1" s="101"/>
      <c r="W1" s="101"/>
      <c r="X1" s="101"/>
      <c r="Y1" s="102"/>
      <c r="Z1" s="102"/>
      <c r="AA1" s="102"/>
      <c r="AB1" s="102"/>
      <c r="AC1" s="102"/>
      <c r="AD1" s="102"/>
      <c r="AE1" s="102"/>
      <c r="AF1" s="102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</row>
    <row r="2" spans="1:45" s="103" customFormat="1" ht="12.7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3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</row>
    <row r="3" spans="1:45" s="103" customFormat="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</row>
    <row r="4" spans="1:45" s="103" customFormat="1" ht="16.5" thickBot="1">
      <c r="A4" s="101"/>
      <c r="B4" s="101"/>
      <c r="C4" s="155" t="s">
        <v>2</v>
      </c>
      <c r="D4" s="296"/>
      <c r="E4" s="297"/>
      <c r="F4" s="297"/>
      <c r="G4" s="297"/>
      <c r="H4" s="297"/>
      <c r="I4" s="297"/>
      <c r="J4" s="297"/>
      <c r="K4" s="298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</row>
    <row r="5" spans="1:45" s="103" customFormat="1" ht="12.75">
      <c r="A5" s="101"/>
      <c r="B5" s="101"/>
      <c r="C5" s="101"/>
      <c r="D5" s="105"/>
      <c r="E5" s="105"/>
      <c r="F5" s="105"/>
      <c r="G5" s="105"/>
      <c r="H5" s="105"/>
      <c r="I5" s="105"/>
      <c r="J5" s="105"/>
      <c r="K5" s="105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</row>
    <row r="6" spans="1:45" s="103" customFormat="1" ht="12.75">
      <c r="A6" s="101"/>
      <c r="B6" s="101"/>
      <c r="C6" s="104" t="s">
        <v>90</v>
      </c>
      <c r="D6" s="106" t="s">
        <v>44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</row>
    <row r="7" spans="1:45" s="103" customFormat="1" ht="12.75">
      <c r="A7" s="101"/>
      <c r="B7" s="101"/>
      <c r="C7" s="106"/>
      <c r="D7" s="106" t="s">
        <v>31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</row>
    <row r="8" spans="1:45" s="103" customFormat="1" ht="12.75">
      <c r="A8" s="101"/>
      <c r="B8" s="101"/>
      <c r="C8" s="107"/>
      <c r="D8" s="108" t="s">
        <v>91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</row>
    <row r="9" spans="3:4" s="101" customFormat="1" ht="12.75">
      <c r="C9" s="106"/>
      <c r="D9" s="106"/>
    </row>
    <row r="10" spans="1:45" s="111" customFormat="1" ht="15.75">
      <c r="A10" s="109"/>
      <c r="B10" s="109"/>
      <c r="C10" s="109"/>
      <c r="D10" s="110"/>
      <c r="E10" s="109"/>
      <c r="F10" s="299"/>
      <c r="G10" s="300"/>
      <c r="H10" s="301"/>
      <c r="I10" s="271">
        <f>IF(I11=2,"Double Post Installation",IF(I11=1,"Single Post Installation",""))</f>
      </c>
      <c r="J10" s="272"/>
      <c r="K10" s="272"/>
      <c r="L10" s="273"/>
      <c r="M10" s="109"/>
      <c r="N10" s="271">
        <f>IF(N11=3,"Triple Post Installation","")</f>
      </c>
      <c r="O10" s="272"/>
      <c r="P10" s="272"/>
      <c r="Q10" s="272"/>
      <c r="R10" s="273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s="111" customFormat="1" ht="16.5" thickBot="1">
      <c r="A11" s="112"/>
      <c r="B11" s="112"/>
      <c r="C11" s="113"/>
      <c r="D11" s="114"/>
      <c r="E11" s="115"/>
      <c r="F11" s="274" t="s">
        <v>40</v>
      </c>
      <c r="G11" s="274"/>
      <c r="H11" s="274"/>
      <c r="I11" s="275">
        <f>IF(OR(D12="",D12=0,D12&gt;15,I12="Sign too big.  Use different post."),"",H43)</f>
      </c>
      <c r="J11" s="276"/>
      <c r="K11" s="276"/>
      <c r="L11" s="277"/>
      <c r="M11" s="116">
        <f>IF(OR(C40=6,C40=6.5,C40=7,C40=7.5,C40=8),"OR","")</f>
      </c>
      <c r="N11" s="275">
        <f>IF(N12="Sign too big.  Use different post.","",IF(OR(D12="",D12=0),"",IF(D12&gt;15,"",IF(N12="-","-",M43))))</f>
      </c>
      <c r="O11" s="276"/>
      <c r="P11" s="277"/>
      <c r="Q11" s="117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</row>
    <row r="12" spans="1:45" s="111" customFormat="1" ht="16.5" thickBot="1">
      <c r="A12" s="119"/>
      <c r="B12" s="265" t="s">
        <v>118</v>
      </c>
      <c r="C12" s="308"/>
      <c r="D12" s="100"/>
      <c r="E12" s="123" t="s">
        <v>88</v>
      </c>
      <c r="F12" s="112"/>
      <c r="G12" s="112"/>
      <c r="H12" s="112" t="s">
        <v>45</v>
      </c>
      <c r="I12" s="302">
        <f>H41</f>
      </c>
      <c r="J12" s="303"/>
      <c r="K12" s="303"/>
      <c r="L12" s="303"/>
      <c r="M12" s="304"/>
      <c r="N12" s="305">
        <f>M41</f>
      </c>
      <c r="O12" s="306"/>
      <c r="P12" s="306"/>
      <c r="Q12" s="306"/>
      <c r="R12" s="306"/>
      <c r="S12" s="306"/>
      <c r="T12" s="306"/>
      <c r="U12" s="30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</row>
    <row r="13" spans="1:45" s="111" customFormat="1" ht="16.5" thickBot="1">
      <c r="A13" s="118"/>
      <c r="B13" s="265" t="s">
        <v>92</v>
      </c>
      <c r="C13" s="266"/>
      <c r="D13" s="99"/>
      <c r="E13" s="115" t="s">
        <v>88</v>
      </c>
      <c r="F13" s="278"/>
      <c r="G13" s="278"/>
      <c r="H13" s="278"/>
      <c r="I13" s="279">
        <f>IF(I11="","","12 gauge")</f>
      </c>
      <c r="J13" s="280"/>
      <c r="K13" s="280"/>
      <c r="L13" s="280"/>
      <c r="M13" s="281"/>
      <c r="N13" s="291">
        <f>IF(OR(N11="",N11="-"),"","12 gauge")</f>
      </c>
      <c r="O13" s="291"/>
      <c r="P13" s="291"/>
      <c r="Q13" s="291"/>
      <c r="R13" s="291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</row>
    <row r="14" spans="1:45" s="111" customFormat="1" ht="15.75" customHeight="1" thickBot="1">
      <c r="A14" s="118"/>
      <c r="B14" s="265" t="s">
        <v>93</v>
      </c>
      <c r="C14" s="266"/>
      <c r="D14" s="100"/>
      <c r="E14" s="115" t="s">
        <v>88</v>
      </c>
      <c r="F14" s="278">
        <f>IF(D12&gt;8,"ERROR: Must be less than 8'.","")</f>
      </c>
      <c r="G14" s="278"/>
      <c r="H14" s="278"/>
      <c r="I14" s="279">
        <f>H42</f>
      </c>
      <c r="J14" s="280"/>
      <c r="K14" s="280"/>
      <c r="L14" s="281"/>
      <c r="M14" s="118"/>
      <c r="N14" s="291">
        <f>M42</f>
      </c>
      <c r="O14" s="291"/>
      <c r="P14" s="291"/>
      <c r="Q14" s="291"/>
      <c r="R14" s="291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</row>
    <row r="15" spans="1:45" s="103" customFormat="1" ht="15.75" customHeight="1">
      <c r="A15" s="118"/>
      <c r="F15" s="120"/>
      <c r="G15" s="120"/>
      <c r="H15" s="101"/>
      <c r="I15" s="101"/>
      <c r="J15" s="121"/>
      <c r="K15" s="12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 t="s">
        <v>94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</row>
    <row r="16" spans="1:42" s="103" customFormat="1" ht="15.75">
      <c r="A16" s="122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</row>
    <row r="17" spans="1:42" s="103" customFormat="1" ht="15.75">
      <c r="A17" s="122"/>
      <c r="B17" s="124"/>
      <c r="C17" s="124"/>
      <c r="D17" s="125"/>
      <c r="E17" s="126"/>
      <c r="F17" s="12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</row>
    <row r="18" spans="1:42" s="103" customFormat="1" ht="12.75">
      <c r="A18" s="128"/>
      <c r="B18" s="128"/>
      <c r="C18" s="129"/>
      <c r="D18" s="128"/>
      <c r="E18" s="13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292"/>
      <c r="S18" s="128"/>
      <c r="T18" s="292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</row>
    <row r="19" spans="1:42" s="103" customFormat="1" ht="12.75">
      <c r="A19" s="128"/>
      <c r="B19" s="128"/>
      <c r="C19" s="128"/>
      <c r="D19" s="131"/>
      <c r="E19" s="132"/>
      <c r="F19" s="133"/>
      <c r="G19" s="104"/>
      <c r="H19" s="133"/>
      <c r="I19" s="104"/>
      <c r="J19" s="133"/>
      <c r="K19" s="104"/>
      <c r="L19" s="133"/>
      <c r="M19" s="133"/>
      <c r="N19" s="133"/>
      <c r="O19" s="104"/>
      <c r="P19" s="133"/>
      <c r="Q19" s="101"/>
      <c r="R19" s="292"/>
      <c r="S19" s="128"/>
      <c r="T19" s="292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42" s="103" customFormat="1" ht="12.75">
      <c r="A20" s="128"/>
      <c r="B20" s="128"/>
      <c r="C20" s="128"/>
      <c r="D20" s="128"/>
      <c r="E20" s="134"/>
      <c r="F20" s="135"/>
      <c r="G20" s="136"/>
      <c r="H20" s="135"/>
      <c r="I20" s="136"/>
      <c r="J20" s="133"/>
      <c r="K20" s="136"/>
      <c r="L20" s="135"/>
      <c r="M20" s="135"/>
      <c r="N20" s="135"/>
      <c r="O20" s="136"/>
      <c r="P20" s="135"/>
      <c r="Q20" s="101"/>
      <c r="R20" s="292"/>
      <c r="S20" s="128"/>
      <c r="T20" s="292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</row>
    <row r="21" spans="1:42" s="103" customFormat="1" ht="12.75">
      <c r="A21" s="128"/>
      <c r="B21" s="128"/>
      <c r="C21" s="128"/>
      <c r="D21" s="128"/>
      <c r="E21" s="127"/>
      <c r="F21" s="101"/>
      <c r="G21" s="101"/>
      <c r="H21" s="101"/>
      <c r="I21" s="101"/>
      <c r="J21" s="101"/>
      <c r="K21" s="101"/>
      <c r="L21" s="104"/>
      <c r="M21" s="133"/>
      <c r="N21" s="104"/>
      <c r="O21" s="133"/>
      <c r="P21" s="101"/>
      <c r="Q21" s="101"/>
      <c r="R21" s="292"/>
      <c r="S21" s="137"/>
      <c r="T21" s="292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</row>
    <row r="22" spans="1:42" s="103" customFormat="1" ht="12.75">
      <c r="A22" s="128"/>
      <c r="B22" s="128"/>
      <c r="C22" s="128"/>
      <c r="D22" s="128"/>
      <c r="E22" s="127"/>
      <c r="F22" s="101"/>
      <c r="G22" s="101"/>
      <c r="H22" s="101"/>
      <c r="I22" s="101"/>
      <c r="J22" s="101"/>
      <c r="K22" s="101"/>
      <c r="L22" s="136"/>
      <c r="M22" s="101"/>
      <c r="N22" s="136"/>
      <c r="O22" s="101"/>
      <c r="P22" s="101"/>
      <c r="Q22" s="101"/>
      <c r="R22" s="292"/>
      <c r="S22" s="138"/>
      <c r="T22" s="292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</row>
    <row r="23" spans="1:42" s="103" customFormat="1" ht="12.75">
      <c r="A23" s="128"/>
      <c r="B23" s="128"/>
      <c r="C23" s="128"/>
      <c r="D23" s="128"/>
      <c r="E23" s="127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292"/>
      <c r="S23" s="128"/>
      <c r="T23" s="292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</row>
    <row r="24" spans="1:42" s="103" customFormat="1" ht="76.5">
      <c r="A24" s="128"/>
      <c r="B24" s="128"/>
      <c r="C24" s="128"/>
      <c r="D24" s="282" t="s">
        <v>127</v>
      </c>
      <c r="E24" s="127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292"/>
      <c r="S24" s="128"/>
      <c r="T24" s="292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</row>
    <row r="25" spans="1:42" s="103" customFormat="1" ht="12.75" customHeight="1">
      <c r="A25" s="128"/>
      <c r="B25" s="128"/>
      <c r="C25" s="128"/>
      <c r="D25" s="283"/>
      <c r="E25" s="127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85" t="s">
        <v>128</v>
      </c>
      <c r="R25" s="292"/>
      <c r="S25" s="128"/>
      <c r="T25" s="292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</row>
    <row r="26" spans="1:41" s="103" customFormat="1" ht="12.75">
      <c r="A26" s="128"/>
      <c r="B26" s="128"/>
      <c r="C26" s="128"/>
      <c r="D26" s="283"/>
      <c r="E26" s="12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86"/>
      <c r="R26" s="128"/>
      <c r="S26" s="152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</row>
    <row r="27" spans="1:41" s="103" customFormat="1" ht="12.75">
      <c r="A27" s="128"/>
      <c r="B27" s="128"/>
      <c r="C27" s="128"/>
      <c r="D27" s="283"/>
      <c r="E27" s="132" t="str">
        <f>IF(I11=2,TRUNC((1/5)*D13),"-")</f>
        <v>-</v>
      </c>
      <c r="F27" s="133" t="s">
        <v>88</v>
      </c>
      <c r="G27" s="104" t="str">
        <f>IF(I11=2,TRUNC(D13*3/5),"-")</f>
        <v>-</v>
      </c>
      <c r="H27" s="133" t="s">
        <v>88</v>
      </c>
      <c r="I27" s="104" t="str">
        <f>IF(I11=2,TRUNC((1/5)*D13),"-")</f>
        <v>-</v>
      </c>
      <c r="J27" s="133" t="s">
        <v>88</v>
      </c>
      <c r="K27" s="150" t="str">
        <f>IF(N11=3,TRUNC(1/6*D13),"-")</f>
        <v>-</v>
      </c>
      <c r="L27" s="133" t="s">
        <v>88</v>
      </c>
      <c r="M27" s="133"/>
      <c r="N27" s="133"/>
      <c r="O27" s="104" t="str">
        <f>IF(N11=3,TRUNC(1/6*D13),"-")</f>
        <v>-</v>
      </c>
      <c r="P27" s="133" t="s">
        <v>88</v>
      </c>
      <c r="Q27" s="286"/>
      <c r="R27" s="128"/>
      <c r="S27" s="153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</row>
    <row r="28" spans="1:41" s="103" customFormat="1" ht="12.75">
      <c r="A28" s="128"/>
      <c r="B28" s="128"/>
      <c r="C28" s="128"/>
      <c r="D28" s="283"/>
      <c r="E28" s="134" t="str">
        <f>IF(I11=2,(((1/5)*D13)-E27)*12,"-")</f>
        <v>-</v>
      </c>
      <c r="F28" s="135" t="s">
        <v>30</v>
      </c>
      <c r="G28" s="136" t="str">
        <f>IF(I11=2,(((D13*3/5)-G27)*12),"-")</f>
        <v>-</v>
      </c>
      <c r="H28" s="135" t="s">
        <v>30</v>
      </c>
      <c r="I28" s="136" t="str">
        <f>IF(I11=2,(((1/5)*D13)-I27)*12,"-")</f>
        <v>-</v>
      </c>
      <c r="J28" s="133" t="s">
        <v>30</v>
      </c>
      <c r="K28" s="136" t="str">
        <f>IF(N11=3,(((1/6)*D13)-K27)*12,"-")</f>
        <v>-</v>
      </c>
      <c r="L28" s="135" t="s">
        <v>30</v>
      </c>
      <c r="M28" s="135"/>
      <c r="N28" s="135"/>
      <c r="O28" s="136" t="str">
        <f>IF(N11=3,(((1/6)*D13)-O27)*12,"-")</f>
        <v>-</v>
      </c>
      <c r="P28" s="135" t="s">
        <v>30</v>
      </c>
      <c r="Q28" s="286"/>
      <c r="R28" s="128"/>
      <c r="S28" s="153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</row>
    <row r="29" spans="1:41" s="103" customFormat="1" ht="84.75">
      <c r="A29" s="128"/>
      <c r="B29" s="128"/>
      <c r="C29" s="128"/>
      <c r="D29" s="283"/>
      <c r="E29" s="288" t="s">
        <v>125</v>
      </c>
      <c r="F29" s="101"/>
      <c r="G29" s="101"/>
      <c r="H29" s="101"/>
      <c r="I29" s="101"/>
      <c r="J29" s="101"/>
      <c r="K29" s="288" t="s">
        <v>125</v>
      </c>
      <c r="L29" s="104" t="str">
        <f>IF(N11=3,TRUNC(1/3*D13),"-")</f>
        <v>-</v>
      </c>
      <c r="M29" s="133" t="s">
        <v>88</v>
      </c>
      <c r="N29" s="104" t="str">
        <f>IF(N11=3,TRUNC(1/3*D13),"-")</f>
        <v>-</v>
      </c>
      <c r="O29" s="133" t="s">
        <v>88</v>
      </c>
      <c r="P29" s="101"/>
      <c r="Q29" s="286"/>
      <c r="R29" s="137"/>
      <c r="S29" s="153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</row>
    <row r="30" spans="1:41" s="103" customFormat="1" ht="12.75">
      <c r="A30" s="128"/>
      <c r="B30" s="128"/>
      <c r="C30" s="128"/>
      <c r="D30" s="283"/>
      <c r="E30" s="289"/>
      <c r="F30" s="101"/>
      <c r="G30" s="101"/>
      <c r="H30" s="101"/>
      <c r="I30" s="101"/>
      <c r="J30" s="101"/>
      <c r="K30" s="289"/>
      <c r="L30" s="136" t="str">
        <f>IF(N11=3,(((1/3)*D13)-L29)*12,"-")</f>
        <v>-</v>
      </c>
      <c r="M30" s="101" t="s">
        <v>30</v>
      </c>
      <c r="N30" s="136" t="str">
        <f>IF(N11=3,(((1/3)*D13)-N29)*12,"-")</f>
        <v>-</v>
      </c>
      <c r="O30" s="101" t="s">
        <v>30</v>
      </c>
      <c r="P30" s="101"/>
      <c r="Q30" s="286"/>
      <c r="R30" s="138"/>
      <c r="S30" s="153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</row>
    <row r="31" spans="1:41" s="103" customFormat="1" ht="12.75">
      <c r="A31" s="128"/>
      <c r="B31" s="128"/>
      <c r="C31" s="128"/>
      <c r="D31" s="283"/>
      <c r="E31" s="289"/>
      <c r="F31" s="101"/>
      <c r="G31" s="101"/>
      <c r="H31" s="101"/>
      <c r="I31" s="101"/>
      <c r="J31" s="101"/>
      <c r="K31" s="289"/>
      <c r="L31" s="101"/>
      <c r="M31" s="101"/>
      <c r="N31" s="101"/>
      <c r="O31" s="101"/>
      <c r="P31" s="101"/>
      <c r="Q31" s="286"/>
      <c r="R31" s="128"/>
      <c r="S31" s="153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103" customFormat="1" ht="12.75">
      <c r="A32" s="128"/>
      <c r="B32" s="128"/>
      <c r="C32" s="128"/>
      <c r="D32" s="284"/>
      <c r="E32" s="289"/>
      <c r="F32" s="101"/>
      <c r="G32" s="101"/>
      <c r="H32" s="101"/>
      <c r="I32" s="101"/>
      <c r="J32" s="101"/>
      <c r="K32" s="289"/>
      <c r="L32" s="101"/>
      <c r="M32" s="101"/>
      <c r="N32" s="101"/>
      <c r="O32" s="101"/>
      <c r="P32" s="101"/>
      <c r="Q32" s="286"/>
      <c r="R32" s="128"/>
      <c r="S32" s="153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s="103" customFormat="1" ht="12.75">
      <c r="A33" s="128"/>
      <c r="B33" s="128"/>
      <c r="C33" s="128"/>
      <c r="D33" s="128"/>
      <c r="E33" s="289"/>
      <c r="F33" s="101"/>
      <c r="G33" s="101"/>
      <c r="H33" s="101"/>
      <c r="I33" s="101"/>
      <c r="J33" s="101"/>
      <c r="K33" s="289"/>
      <c r="L33" s="101"/>
      <c r="M33" s="101"/>
      <c r="N33" s="101"/>
      <c r="O33" s="101"/>
      <c r="P33" s="101"/>
      <c r="Q33" s="287"/>
      <c r="R33" s="128"/>
      <c r="S33" s="154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</row>
    <row r="34" spans="1:43" s="103" customFormat="1" ht="12.75">
      <c r="A34" s="105"/>
      <c r="B34" s="105"/>
      <c r="C34" s="105"/>
      <c r="D34" s="105"/>
      <c r="E34" s="289"/>
      <c r="F34" s="101"/>
      <c r="G34" s="101"/>
      <c r="H34" s="101"/>
      <c r="I34" s="101"/>
      <c r="J34" s="101"/>
      <c r="K34" s="289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</row>
    <row r="35" spans="1:43" s="103" customFormat="1" ht="12.75">
      <c r="A35" s="101"/>
      <c r="B35" s="101"/>
      <c r="C35" s="101"/>
      <c r="D35" s="101"/>
      <c r="E35" s="290"/>
      <c r="F35" s="101"/>
      <c r="G35" s="101"/>
      <c r="H35" s="101"/>
      <c r="I35" s="101"/>
      <c r="J35" s="101"/>
      <c r="K35" s="29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5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</row>
    <row r="37" spans="1:45" s="103" customFormat="1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</row>
    <row r="38" spans="1:45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</row>
    <row r="39" spans="1:45" s="103" customFormat="1" ht="12.75" hidden="1">
      <c r="A39" s="101"/>
      <c r="B39" s="101"/>
      <c r="C39" s="101"/>
      <c r="D39" s="101"/>
      <c r="E39" s="101"/>
      <c r="F39" s="101"/>
      <c r="G39" s="139"/>
      <c r="H39" s="140" t="s">
        <v>95</v>
      </c>
      <c r="I39" s="140"/>
      <c r="J39" s="140" t="s">
        <v>96</v>
      </c>
      <c r="K39" s="140"/>
      <c r="L39" s="141" t="s">
        <v>97</v>
      </c>
      <c r="M39" s="140" t="s">
        <v>98</v>
      </c>
      <c r="N39" s="140"/>
      <c r="O39" s="14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</row>
    <row r="40" spans="1:45" s="103" customFormat="1" ht="12.75" hidden="1">
      <c r="A40" s="260" t="s">
        <v>92</v>
      </c>
      <c r="B40" s="260"/>
      <c r="C40" s="133">
        <f>(ROUNDUP(D13/0.5,0))/2</f>
        <v>0</v>
      </c>
      <c r="D40" s="101"/>
      <c r="E40" s="254"/>
      <c r="F40" s="256"/>
      <c r="G40" s="142"/>
      <c r="H40" s="143">
        <f>IF(C40=1,VLOOKUP(C41,B53:O67,C43-1),IF(C40=1.5,VLOOKUP(C41,B71:O85,C43-1),IF(C40=2,VLOOKUP(C41,B89:O103,C43-1),IF(C40=2.5,VLOOKUP(C41,B107:O121,C43-1),IF(C40=3,VLOOKUP(C41,B125:O139,C43-1),IF(C40=3.5,VLOOKUP(C41,B143:O157,C43-1),""))))))</f>
      </c>
      <c r="I40" s="143"/>
      <c r="J40" s="143">
        <f>IF(C40=4,VLOOKUP(C41,B273:O287,C43-1),IF(C40=4.5,VLOOKUP(C41,B291:O305,C43-1),IF(C40=5,VLOOKUP(C41,B309:O323,C43-1),IF(C40=5.5,VLOOKUP(C41,B327:O341,C43-1),IF(C40=6,VLOOKUP(C41,B345:O359,C43-1),IF(C40=6.5,VLOOKUP(C41,B363:O377,C43-1),IF(C40=7,VLOOKUP(C41,B381:O395,C43-1),"")))))))</f>
      </c>
      <c r="K40" s="143"/>
      <c r="L40" s="139">
        <f>IF(C40=7.5,VLOOKUP(C41,B399:O413,C43-1),IF(C40=8,VLOOKUP(C41,B417:O431,C43-1),""))</f>
      </c>
      <c r="M40" s="143">
        <f>IF(C40=6,VLOOKUP(C41,B601:O615,C43-1),IF(C40=6.5,VLOOKUP(C41,B619:O633,C43-1),IF(C40=7,VLOOKUP(C41,B637:O651,C43-1),IF(C40=7.5,VLOOKUP(C41,B655:O669,C43-1),IF(C40=8,VLOOKUP(C41,B673:O687,C43-1),"")))))</f>
      </c>
      <c r="N40" s="143"/>
      <c r="O40" s="139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</row>
    <row r="41" spans="1:45" s="103" customFormat="1" ht="12.75" hidden="1">
      <c r="A41" s="260" t="s">
        <v>93</v>
      </c>
      <c r="B41" s="260"/>
      <c r="C41" s="133">
        <f>(ROUNDUP(D14/0.5,0))/2</f>
        <v>0</v>
      </c>
      <c r="D41" s="101"/>
      <c r="E41" s="261" t="s">
        <v>45</v>
      </c>
      <c r="F41" s="262"/>
      <c r="G41" s="263"/>
      <c r="H41" s="264">
        <f>IF(OR(D12="",D12=0,D13&gt;8,D14&gt;8),"",IF(C43&gt;15,"ERROR: Distance too great.",IF(OR(C40=7.5,C40=8),L40,IF(C40&lt;4,H40,IF(C40&gt;=4,J40,"")))))</f>
      </c>
      <c r="I41" s="264"/>
      <c r="J41" s="264"/>
      <c r="K41" s="264"/>
      <c r="L41" s="264"/>
      <c r="M41" s="264">
        <f>IF(OR(D12="",D12=0,C40&gt;8,C41&gt;8),"",IF(D12&gt;15,"ERROR: Distance too great.",IF(C40&gt;=6,M40,"")))</f>
      </c>
      <c r="N41" s="264"/>
      <c r="O41" s="264"/>
      <c r="P41" s="264"/>
      <c r="Q41" s="264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</row>
    <row r="42" spans="1:45" s="103" customFormat="1" ht="12.75" customHeight="1" hidden="1">
      <c r="A42" s="267" t="s">
        <v>99</v>
      </c>
      <c r="B42" s="268"/>
      <c r="C42" s="133"/>
      <c r="D42" s="101"/>
      <c r="E42" s="101"/>
      <c r="F42" s="101"/>
      <c r="G42" s="101"/>
      <c r="H42" s="139">
        <f>IF(AND(H43=2,H41=H45),"BREAKAWAY REQUIRED",IF(H41=I45,"BREAKAWAY REQUIRED",IF(AND(H43=3,H41=H45),"BREAKAWAY REQUIRED",IF(AND(H43=3,H41=L45),"BREAKAWAY REQUIRED",IF(H41="-","-","")))))</f>
      </c>
      <c r="I42" s="139"/>
      <c r="J42" s="139"/>
      <c r="K42" s="139"/>
      <c r="L42" s="139"/>
      <c r="M42" s="139">
        <f>IF(OR(M41="",M41="-"),"",IF(M41="Sign too big.  Use different post.","",IF(M43=3,"BREAKAWAY REQUIRED","")))</f>
      </c>
      <c r="N42" s="139"/>
      <c r="O42" s="139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</row>
    <row r="43" spans="1:45" s="103" customFormat="1" ht="12.75" hidden="1">
      <c r="A43" s="269"/>
      <c r="B43" s="270"/>
      <c r="C43" s="133">
        <f>IF(D12&lt;5,5,ROUNDUP(D12,0))</f>
        <v>5</v>
      </c>
      <c r="D43" s="101"/>
      <c r="E43" s="104"/>
      <c r="F43" s="260" t="s">
        <v>40</v>
      </c>
      <c r="G43" s="260"/>
      <c r="H43" s="142">
        <f>IF(C40&gt;8,"ERROR: Too wide.",IF(C41&gt;8,"ERROR: Too tall.",IF(OR(C40="",C40=0),"",IF(C40&lt;4,1,IF(C40&gt;=4,2,"")))))</f>
      </c>
      <c r="I43" s="139"/>
      <c r="J43" s="139"/>
      <c r="K43" s="139"/>
      <c r="L43" s="139"/>
      <c r="M43" s="142">
        <f>IF(C40&gt;8,"ERROR: Too wide.",IF(C41&gt;8,"ERROR: Too tall.",IF(C40&gt;=6,3,"")))</f>
      </c>
      <c r="N43" s="139"/>
      <c r="O43" s="139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</row>
    <row r="44" spans="1:45" s="103" customFormat="1" ht="12.75" hidden="1">
      <c r="A44" s="133"/>
      <c r="B44" s="133"/>
      <c r="C44" s="133"/>
      <c r="D44" s="101"/>
      <c r="E44" s="101"/>
      <c r="F44" s="101"/>
      <c r="G44" s="139"/>
      <c r="H44" s="139"/>
      <c r="I44" s="139"/>
      <c r="J44" s="139"/>
      <c r="K44" s="139"/>
      <c r="L44" s="144"/>
      <c r="M44" s="139"/>
      <c r="N44" s="145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</row>
    <row r="45" spans="1:45" s="103" customFormat="1" ht="12.75" hidden="1">
      <c r="A45" s="146"/>
      <c r="B45" s="254" t="s">
        <v>100</v>
      </c>
      <c r="C45" s="255"/>
      <c r="D45" s="255"/>
      <c r="E45" s="255"/>
      <c r="F45" s="256"/>
      <c r="G45" s="139"/>
      <c r="H45" s="142" t="s">
        <v>101</v>
      </c>
      <c r="I45" s="142" t="s">
        <v>102</v>
      </c>
      <c r="J45" s="142"/>
      <c r="K45" s="142"/>
      <c r="L45" s="142" t="s">
        <v>103</v>
      </c>
      <c r="M45" s="139"/>
      <c r="N45" s="139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</row>
    <row r="46" spans="1:45" s="103" customFormat="1" ht="12.75" hidden="1">
      <c r="A46" s="133"/>
      <c r="B46" s="133"/>
      <c r="C46" s="133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</row>
    <row r="47" spans="1:45" s="103" customFormat="1" ht="12.75" hidden="1">
      <c r="A47" s="133"/>
      <c r="B47" s="133" t="s">
        <v>104</v>
      </c>
      <c r="C47" s="133"/>
      <c r="D47" s="101"/>
      <c r="E47" s="257" t="s">
        <v>105</v>
      </c>
      <c r="F47" s="258"/>
      <c r="G47" s="258"/>
      <c r="H47" s="258"/>
      <c r="I47" s="258"/>
      <c r="J47" s="258"/>
      <c r="K47" s="258"/>
      <c r="L47" s="258"/>
      <c r="M47" s="258"/>
      <c r="N47" s="259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</row>
    <row r="48" spans="1:45" s="103" customFormat="1" ht="12.75" hidden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</row>
    <row r="49" spans="1:45" s="103" customFormat="1" ht="12.75" hidden="1">
      <c r="A49" s="251" t="s">
        <v>106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3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</row>
    <row r="50" spans="1:45" s="103" customFormat="1" ht="12.75" hidden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</row>
    <row r="51" spans="1:45" s="103" customFormat="1" ht="12.75" hidden="1">
      <c r="A51" s="145"/>
      <c r="B51" s="145"/>
      <c r="C51" s="145"/>
      <c r="D51" s="145"/>
      <c r="E51" s="251">
        <v>5</v>
      </c>
      <c r="F51" s="252"/>
      <c r="G51" s="252"/>
      <c r="H51" s="252"/>
      <c r="I51" s="252"/>
      <c r="J51" s="252"/>
      <c r="K51" s="252"/>
      <c r="L51" s="252"/>
      <c r="M51" s="253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</row>
    <row r="52" spans="1:45" s="103" customFormat="1" ht="12.75" hidden="1">
      <c r="A52" s="145" t="s">
        <v>107</v>
      </c>
      <c r="B52" s="145" t="s">
        <v>108</v>
      </c>
      <c r="C52" s="145" t="s">
        <v>109</v>
      </c>
      <c r="D52" s="145" t="s">
        <v>110</v>
      </c>
      <c r="E52" s="145">
        <v>5</v>
      </c>
      <c r="F52" s="145">
        <v>6</v>
      </c>
      <c r="G52" s="145">
        <v>7</v>
      </c>
      <c r="H52" s="145">
        <v>8</v>
      </c>
      <c r="I52" s="145">
        <v>9</v>
      </c>
      <c r="J52" s="145">
        <v>10</v>
      </c>
      <c r="K52" s="145">
        <v>11</v>
      </c>
      <c r="L52" s="145">
        <v>12</v>
      </c>
      <c r="M52" s="145">
        <v>13</v>
      </c>
      <c r="N52" s="145">
        <v>14</v>
      </c>
      <c r="O52" s="145">
        <v>15</v>
      </c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</row>
    <row r="53" spans="1:45" s="103" customFormat="1" ht="12.75" hidden="1">
      <c r="A53" s="145">
        <v>1</v>
      </c>
      <c r="B53" s="145">
        <v>1</v>
      </c>
      <c r="C53" s="145">
        <f>B53/2</f>
        <v>0.5</v>
      </c>
      <c r="D53" s="145">
        <f>A53*B53</f>
        <v>1</v>
      </c>
      <c r="E53" s="145" t="s">
        <v>103</v>
      </c>
      <c r="F53" s="145" t="s">
        <v>103</v>
      </c>
      <c r="G53" s="145" t="s">
        <v>103</v>
      </c>
      <c r="H53" s="145" t="s">
        <v>103</v>
      </c>
      <c r="I53" s="145" t="s">
        <v>103</v>
      </c>
      <c r="J53" s="145" t="s">
        <v>103</v>
      </c>
      <c r="K53" s="145" t="s">
        <v>103</v>
      </c>
      <c r="L53" s="145" t="s">
        <v>103</v>
      </c>
      <c r="M53" s="145" t="s">
        <v>103</v>
      </c>
      <c r="N53" s="145" t="s">
        <v>103</v>
      </c>
      <c r="O53" s="145" t="s">
        <v>103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</row>
    <row r="54" spans="1:45" s="103" customFormat="1" ht="12.75" hidden="1">
      <c r="A54" s="145">
        <v>1</v>
      </c>
      <c r="B54" s="145">
        <f>B53+0.5</f>
        <v>1.5</v>
      </c>
      <c r="C54" s="145">
        <f aca="true" t="shared" si="0" ref="C54:C67">B54/2</f>
        <v>0.75</v>
      </c>
      <c r="D54" s="145">
        <f aca="true" t="shared" si="1" ref="D54:D67">A54*B54</f>
        <v>1.5</v>
      </c>
      <c r="E54" s="145" t="s">
        <v>103</v>
      </c>
      <c r="F54" s="145" t="s">
        <v>103</v>
      </c>
      <c r="G54" s="145" t="s">
        <v>103</v>
      </c>
      <c r="H54" s="145" t="s">
        <v>103</v>
      </c>
      <c r="I54" s="145" t="s">
        <v>103</v>
      </c>
      <c r="J54" s="145" t="s">
        <v>103</v>
      </c>
      <c r="K54" s="145" t="s">
        <v>103</v>
      </c>
      <c r="L54" s="145" t="s">
        <v>103</v>
      </c>
      <c r="M54" s="145" t="s">
        <v>103</v>
      </c>
      <c r="N54" s="145" t="s">
        <v>103</v>
      </c>
      <c r="O54" s="145" t="s">
        <v>103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</row>
    <row r="55" spans="1:45" s="103" customFormat="1" ht="12.75" hidden="1">
      <c r="A55" s="145">
        <v>1</v>
      </c>
      <c r="B55" s="145">
        <f aca="true" t="shared" si="2" ref="B55:B67">B54+0.5</f>
        <v>2</v>
      </c>
      <c r="C55" s="145">
        <f t="shared" si="0"/>
        <v>1</v>
      </c>
      <c r="D55" s="145">
        <f t="shared" si="1"/>
        <v>2</v>
      </c>
      <c r="E55" s="145" t="s">
        <v>103</v>
      </c>
      <c r="F55" s="145" t="s">
        <v>103</v>
      </c>
      <c r="G55" s="145" t="s">
        <v>103</v>
      </c>
      <c r="H55" s="145" t="s">
        <v>103</v>
      </c>
      <c r="I55" s="145" t="s">
        <v>103</v>
      </c>
      <c r="J55" s="145" t="s">
        <v>103</v>
      </c>
      <c r="K55" s="145" t="s">
        <v>103</v>
      </c>
      <c r="L55" s="145" t="s">
        <v>103</v>
      </c>
      <c r="M55" s="145" t="s">
        <v>103</v>
      </c>
      <c r="N55" s="145" t="s">
        <v>103</v>
      </c>
      <c r="O55" s="145" t="s">
        <v>103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</row>
    <row r="56" spans="1:45" s="103" customFormat="1" ht="12.75" hidden="1">
      <c r="A56" s="145">
        <v>1</v>
      </c>
      <c r="B56" s="145">
        <f t="shared" si="2"/>
        <v>2.5</v>
      </c>
      <c r="C56" s="145">
        <f t="shared" si="0"/>
        <v>1.25</v>
      </c>
      <c r="D56" s="145">
        <f t="shared" si="1"/>
        <v>2.5</v>
      </c>
      <c r="E56" s="145" t="s">
        <v>103</v>
      </c>
      <c r="F56" s="145" t="s">
        <v>103</v>
      </c>
      <c r="G56" s="145" t="s">
        <v>103</v>
      </c>
      <c r="H56" s="145" t="s">
        <v>103</v>
      </c>
      <c r="I56" s="145" t="s">
        <v>103</v>
      </c>
      <c r="J56" s="145" t="s">
        <v>103</v>
      </c>
      <c r="K56" s="145" t="s">
        <v>103</v>
      </c>
      <c r="L56" s="145" t="s">
        <v>103</v>
      </c>
      <c r="M56" s="145" t="s">
        <v>103</v>
      </c>
      <c r="N56" s="145" t="s">
        <v>103</v>
      </c>
      <c r="O56" s="145" t="s">
        <v>103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</row>
    <row r="57" spans="1:45" s="103" customFormat="1" ht="12.75" hidden="1">
      <c r="A57" s="145">
        <v>1</v>
      </c>
      <c r="B57" s="145">
        <f t="shared" si="2"/>
        <v>3</v>
      </c>
      <c r="C57" s="145">
        <f t="shared" si="0"/>
        <v>1.5</v>
      </c>
      <c r="D57" s="145">
        <f t="shared" si="1"/>
        <v>3</v>
      </c>
      <c r="E57" s="145" t="s">
        <v>103</v>
      </c>
      <c r="F57" s="145" t="s">
        <v>103</v>
      </c>
      <c r="G57" s="145" t="s">
        <v>103</v>
      </c>
      <c r="H57" s="145" t="s">
        <v>103</v>
      </c>
      <c r="I57" s="145" t="s">
        <v>103</v>
      </c>
      <c r="J57" s="145" t="s">
        <v>103</v>
      </c>
      <c r="K57" s="145" t="s">
        <v>103</v>
      </c>
      <c r="L57" s="145" t="s">
        <v>103</v>
      </c>
      <c r="M57" s="145" t="s">
        <v>103</v>
      </c>
      <c r="N57" s="145" t="s">
        <v>103</v>
      </c>
      <c r="O57" s="145" t="s">
        <v>103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</row>
    <row r="58" spans="1:45" s="103" customFormat="1" ht="12.75" hidden="1">
      <c r="A58" s="145">
        <v>1</v>
      </c>
      <c r="B58" s="145">
        <f t="shared" si="2"/>
        <v>3.5</v>
      </c>
      <c r="C58" s="145">
        <f t="shared" si="0"/>
        <v>1.75</v>
      </c>
      <c r="D58" s="145">
        <f t="shared" si="1"/>
        <v>3.5</v>
      </c>
      <c r="E58" s="145" t="s">
        <v>103</v>
      </c>
      <c r="F58" s="145" t="s">
        <v>103</v>
      </c>
      <c r="G58" s="145" t="s">
        <v>103</v>
      </c>
      <c r="H58" s="145" t="s">
        <v>103</v>
      </c>
      <c r="I58" s="145" t="s">
        <v>103</v>
      </c>
      <c r="J58" s="145" t="s">
        <v>103</v>
      </c>
      <c r="K58" s="145" t="s">
        <v>103</v>
      </c>
      <c r="L58" s="145" t="s">
        <v>103</v>
      </c>
      <c r="M58" s="145" t="s">
        <v>103</v>
      </c>
      <c r="N58" s="145" t="s">
        <v>103</v>
      </c>
      <c r="O58" s="145" t="s">
        <v>103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</row>
    <row r="59" spans="1:45" s="103" customFormat="1" ht="12.75" hidden="1">
      <c r="A59" s="145">
        <v>1</v>
      </c>
      <c r="B59" s="145">
        <f t="shared" si="2"/>
        <v>4</v>
      </c>
      <c r="C59" s="145">
        <f t="shared" si="0"/>
        <v>2</v>
      </c>
      <c r="D59" s="145">
        <f t="shared" si="1"/>
        <v>4</v>
      </c>
      <c r="E59" s="145" t="s">
        <v>103</v>
      </c>
      <c r="F59" s="145" t="s">
        <v>103</v>
      </c>
      <c r="G59" s="145" t="s">
        <v>103</v>
      </c>
      <c r="H59" s="145" t="s">
        <v>103</v>
      </c>
      <c r="I59" s="145" t="s">
        <v>103</v>
      </c>
      <c r="J59" s="145" t="s">
        <v>103</v>
      </c>
      <c r="K59" s="145" t="s">
        <v>103</v>
      </c>
      <c r="L59" s="145" t="s">
        <v>103</v>
      </c>
      <c r="M59" s="145" t="s">
        <v>103</v>
      </c>
      <c r="N59" s="145" t="s">
        <v>103</v>
      </c>
      <c r="O59" s="145" t="s">
        <v>103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</row>
    <row r="60" spans="1:45" s="103" customFormat="1" ht="12.75" hidden="1">
      <c r="A60" s="145">
        <v>1</v>
      </c>
      <c r="B60" s="145">
        <f t="shared" si="2"/>
        <v>4.5</v>
      </c>
      <c r="C60" s="145">
        <f t="shared" si="0"/>
        <v>2.25</v>
      </c>
      <c r="D60" s="145">
        <f t="shared" si="1"/>
        <v>4.5</v>
      </c>
      <c r="E60" s="145" t="s">
        <v>103</v>
      </c>
      <c r="F60" s="145" t="s">
        <v>103</v>
      </c>
      <c r="G60" s="145" t="s">
        <v>103</v>
      </c>
      <c r="H60" s="145" t="s">
        <v>103</v>
      </c>
      <c r="I60" s="145" t="s">
        <v>103</v>
      </c>
      <c r="J60" s="145" t="s">
        <v>103</v>
      </c>
      <c r="K60" s="145" t="s">
        <v>103</v>
      </c>
      <c r="L60" s="145" t="s">
        <v>103</v>
      </c>
      <c r="M60" s="145" t="s">
        <v>103</v>
      </c>
      <c r="N60" s="145" t="s">
        <v>103</v>
      </c>
      <c r="O60" s="145" t="s">
        <v>103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</row>
    <row r="61" spans="1:45" s="103" customFormat="1" ht="12.75" hidden="1">
      <c r="A61" s="145">
        <v>1</v>
      </c>
      <c r="B61" s="145">
        <f t="shared" si="2"/>
        <v>5</v>
      </c>
      <c r="C61" s="145">
        <f t="shared" si="0"/>
        <v>2.5</v>
      </c>
      <c r="D61" s="145">
        <f t="shared" si="1"/>
        <v>5</v>
      </c>
      <c r="E61" s="145" t="s">
        <v>103</v>
      </c>
      <c r="F61" s="145" t="s">
        <v>103</v>
      </c>
      <c r="G61" s="145" t="s">
        <v>103</v>
      </c>
      <c r="H61" s="145" t="s">
        <v>103</v>
      </c>
      <c r="I61" s="145" t="s">
        <v>103</v>
      </c>
      <c r="J61" s="145" t="s">
        <v>103</v>
      </c>
      <c r="K61" s="145" t="s">
        <v>103</v>
      </c>
      <c r="L61" s="145" t="s">
        <v>103</v>
      </c>
      <c r="M61" s="145" t="s">
        <v>103</v>
      </c>
      <c r="N61" s="145" t="s">
        <v>103</v>
      </c>
      <c r="O61" s="145" t="s">
        <v>103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</row>
    <row r="62" spans="1:45" s="103" customFormat="1" ht="12.75" hidden="1">
      <c r="A62" s="145">
        <v>1</v>
      </c>
      <c r="B62" s="145">
        <f>B61+0.5</f>
        <v>5.5</v>
      </c>
      <c r="C62" s="145">
        <f t="shared" si="0"/>
        <v>2.75</v>
      </c>
      <c r="D62" s="145">
        <f t="shared" si="1"/>
        <v>5.5</v>
      </c>
      <c r="E62" s="145" t="s">
        <v>103</v>
      </c>
      <c r="F62" s="145" t="s">
        <v>103</v>
      </c>
      <c r="G62" s="145" t="s">
        <v>103</v>
      </c>
      <c r="H62" s="145" t="s">
        <v>103</v>
      </c>
      <c r="I62" s="145" t="s">
        <v>103</v>
      </c>
      <c r="J62" s="145" t="s">
        <v>103</v>
      </c>
      <c r="K62" s="145" t="s">
        <v>103</v>
      </c>
      <c r="L62" s="145" t="s">
        <v>103</v>
      </c>
      <c r="M62" s="145" t="s">
        <v>103</v>
      </c>
      <c r="N62" s="145" t="s">
        <v>103</v>
      </c>
      <c r="O62" s="145" t="s">
        <v>103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</row>
    <row r="63" spans="1:45" s="103" customFormat="1" ht="12.75" hidden="1">
      <c r="A63" s="145">
        <v>1</v>
      </c>
      <c r="B63" s="145">
        <f t="shared" si="2"/>
        <v>6</v>
      </c>
      <c r="C63" s="145">
        <f t="shared" si="0"/>
        <v>3</v>
      </c>
      <c r="D63" s="145">
        <f t="shared" si="1"/>
        <v>6</v>
      </c>
      <c r="E63" s="145" t="s">
        <v>103</v>
      </c>
      <c r="F63" s="145" t="s">
        <v>103</v>
      </c>
      <c r="G63" s="145" t="s">
        <v>103</v>
      </c>
      <c r="H63" s="145" t="s">
        <v>103</v>
      </c>
      <c r="I63" s="145" t="s">
        <v>103</v>
      </c>
      <c r="J63" s="145" t="s">
        <v>103</v>
      </c>
      <c r="K63" s="145" t="s">
        <v>103</v>
      </c>
      <c r="L63" s="145" t="s">
        <v>103</v>
      </c>
      <c r="M63" s="145" t="s">
        <v>103</v>
      </c>
      <c r="N63" s="145" t="s">
        <v>101</v>
      </c>
      <c r="O63" s="145" t="s">
        <v>101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</row>
    <row r="64" spans="1:45" s="103" customFormat="1" ht="12.75" hidden="1">
      <c r="A64" s="145">
        <v>1</v>
      </c>
      <c r="B64" s="145">
        <f t="shared" si="2"/>
        <v>6.5</v>
      </c>
      <c r="C64" s="145">
        <f t="shared" si="0"/>
        <v>3.25</v>
      </c>
      <c r="D64" s="145">
        <f t="shared" si="1"/>
        <v>6.5</v>
      </c>
      <c r="E64" s="145" t="s">
        <v>103</v>
      </c>
      <c r="F64" s="145" t="s">
        <v>103</v>
      </c>
      <c r="G64" s="145" t="s">
        <v>103</v>
      </c>
      <c r="H64" s="145" t="s">
        <v>103</v>
      </c>
      <c r="I64" s="145" t="s">
        <v>103</v>
      </c>
      <c r="J64" s="145" t="s">
        <v>103</v>
      </c>
      <c r="K64" s="145" t="s">
        <v>103</v>
      </c>
      <c r="L64" s="145" t="s">
        <v>103</v>
      </c>
      <c r="M64" s="145" t="s">
        <v>103</v>
      </c>
      <c r="N64" s="145" t="s">
        <v>101</v>
      </c>
      <c r="O64" s="145" t="s">
        <v>101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</row>
    <row r="65" spans="1:45" s="103" customFormat="1" ht="12.75" hidden="1">
      <c r="A65" s="145">
        <v>1</v>
      </c>
      <c r="B65" s="145">
        <f t="shared" si="2"/>
        <v>7</v>
      </c>
      <c r="C65" s="145">
        <f t="shared" si="0"/>
        <v>3.5</v>
      </c>
      <c r="D65" s="145">
        <f t="shared" si="1"/>
        <v>7</v>
      </c>
      <c r="E65" s="145" t="s">
        <v>103</v>
      </c>
      <c r="F65" s="145" t="s">
        <v>103</v>
      </c>
      <c r="G65" s="145" t="s">
        <v>103</v>
      </c>
      <c r="H65" s="145" t="s">
        <v>103</v>
      </c>
      <c r="I65" s="145" t="s">
        <v>103</v>
      </c>
      <c r="J65" s="145" t="s">
        <v>103</v>
      </c>
      <c r="K65" s="145" t="s">
        <v>103</v>
      </c>
      <c r="L65" s="145" t="s">
        <v>101</v>
      </c>
      <c r="M65" s="145" t="s">
        <v>101</v>
      </c>
      <c r="N65" s="145" t="s">
        <v>101</v>
      </c>
      <c r="O65" s="145" t="s">
        <v>101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</row>
    <row r="66" spans="1:45" s="103" customFormat="1" ht="12.75" hidden="1">
      <c r="A66" s="145">
        <v>1</v>
      </c>
      <c r="B66" s="145">
        <f>B65+0.5</f>
        <v>7.5</v>
      </c>
      <c r="C66" s="145">
        <f t="shared" si="0"/>
        <v>3.75</v>
      </c>
      <c r="D66" s="145">
        <f t="shared" si="1"/>
        <v>7.5</v>
      </c>
      <c r="E66" s="145" t="s">
        <v>103</v>
      </c>
      <c r="F66" s="145" t="s">
        <v>103</v>
      </c>
      <c r="G66" s="145" t="s">
        <v>103</v>
      </c>
      <c r="H66" s="145" t="s">
        <v>103</v>
      </c>
      <c r="I66" s="145" t="s">
        <v>103</v>
      </c>
      <c r="J66" s="145" t="s">
        <v>103</v>
      </c>
      <c r="K66" s="145" t="s">
        <v>101</v>
      </c>
      <c r="L66" s="145" t="s">
        <v>101</v>
      </c>
      <c r="M66" s="145" t="s">
        <v>101</v>
      </c>
      <c r="N66" s="145" t="s">
        <v>101</v>
      </c>
      <c r="O66" s="145" t="s">
        <v>101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</row>
    <row r="67" spans="1:45" s="103" customFormat="1" ht="12.75" hidden="1">
      <c r="A67" s="145">
        <v>1</v>
      </c>
      <c r="B67" s="145">
        <f t="shared" si="2"/>
        <v>8</v>
      </c>
      <c r="C67" s="145">
        <f t="shared" si="0"/>
        <v>4</v>
      </c>
      <c r="D67" s="145">
        <f t="shared" si="1"/>
        <v>8</v>
      </c>
      <c r="E67" s="145" t="s">
        <v>103</v>
      </c>
      <c r="F67" s="145" t="s">
        <v>103</v>
      </c>
      <c r="G67" s="145" t="s">
        <v>103</v>
      </c>
      <c r="H67" s="145" t="s">
        <v>103</v>
      </c>
      <c r="I67" s="145" t="s">
        <v>103</v>
      </c>
      <c r="J67" s="145" t="s">
        <v>101</v>
      </c>
      <c r="K67" s="145" t="s">
        <v>101</v>
      </c>
      <c r="L67" s="145" t="s">
        <v>101</v>
      </c>
      <c r="M67" s="145" t="s">
        <v>101</v>
      </c>
      <c r="N67" s="145" t="s">
        <v>101</v>
      </c>
      <c r="O67" s="145" t="s">
        <v>101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</row>
    <row r="68" spans="1:45" s="103" customFormat="1" ht="12.75" hidden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7"/>
      <c r="O68" s="147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</row>
    <row r="69" spans="1:45" s="103" customFormat="1" ht="12.75" hidden="1">
      <c r="A69" s="145"/>
      <c r="B69" s="145"/>
      <c r="C69" s="145"/>
      <c r="D69" s="145"/>
      <c r="E69" s="251">
        <v>5</v>
      </c>
      <c r="F69" s="252"/>
      <c r="G69" s="252"/>
      <c r="H69" s="252"/>
      <c r="I69" s="252"/>
      <c r="J69" s="252"/>
      <c r="K69" s="252"/>
      <c r="L69" s="252"/>
      <c r="M69" s="253"/>
      <c r="N69" s="147"/>
      <c r="O69" s="147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</row>
    <row r="70" spans="1:45" s="103" customFormat="1" ht="12.75" hidden="1">
      <c r="A70" s="145" t="s">
        <v>107</v>
      </c>
      <c r="B70" s="145" t="s">
        <v>108</v>
      </c>
      <c r="C70" s="145" t="s">
        <v>109</v>
      </c>
      <c r="D70" s="145" t="s">
        <v>110</v>
      </c>
      <c r="E70" s="145">
        <v>5</v>
      </c>
      <c r="F70" s="145">
        <v>6</v>
      </c>
      <c r="G70" s="145">
        <v>7</v>
      </c>
      <c r="H70" s="145">
        <v>8</v>
      </c>
      <c r="I70" s="145">
        <v>9</v>
      </c>
      <c r="J70" s="145">
        <v>10</v>
      </c>
      <c r="K70" s="145">
        <v>11</v>
      </c>
      <c r="L70" s="145">
        <v>12</v>
      </c>
      <c r="M70" s="145">
        <v>13</v>
      </c>
      <c r="N70" s="145">
        <v>14</v>
      </c>
      <c r="O70" s="145">
        <v>15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</row>
    <row r="71" spans="1:45" s="103" customFormat="1" ht="12.75" hidden="1">
      <c r="A71" s="145">
        <v>1.5</v>
      </c>
      <c r="B71" s="145">
        <v>1</v>
      </c>
      <c r="C71" s="145">
        <f>B71/2</f>
        <v>0.5</v>
      </c>
      <c r="D71" s="145">
        <f>A71*B71</f>
        <v>1.5</v>
      </c>
      <c r="E71" s="145" t="s">
        <v>103</v>
      </c>
      <c r="F71" s="145" t="s">
        <v>103</v>
      </c>
      <c r="G71" s="145" t="s">
        <v>103</v>
      </c>
      <c r="H71" s="145" t="s">
        <v>103</v>
      </c>
      <c r="I71" s="145" t="s">
        <v>103</v>
      </c>
      <c r="J71" s="145" t="s">
        <v>103</v>
      </c>
      <c r="K71" s="145" t="s">
        <v>103</v>
      </c>
      <c r="L71" s="145" t="s">
        <v>103</v>
      </c>
      <c r="M71" s="145" t="s">
        <v>103</v>
      </c>
      <c r="N71" s="145" t="s">
        <v>103</v>
      </c>
      <c r="O71" s="145" t="s">
        <v>103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</row>
    <row r="72" spans="1:45" s="103" customFormat="1" ht="12.75" hidden="1">
      <c r="A72" s="145">
        <v>1.5</v>
      </c>
      <c r="B72" s="145">
        <f>B71+0.5</f>
        <v>1.5</v>
      </c>
      <c r="C72" s="145">
        <f aca="true" t="shared" si="3" ref="C72:C85">B72/2</f>
        <v>0.75</v>
      </c>
      <c r="D72" s="145">
        <f aca="true" t="shared" si="4" ref="D72:D85">A72*B72</f>
        <v>2.25</v>
      </c>
      <c r="E72" s="145" t="s">
        <v>103</v>
      </c>
      <c r="F72" s="145" t="s">
        <v>103</v>
      </c>
      <c r="G72" s="145" t="s">
        <v>103</v>
      </c>
      <c r="H72" s="145" t="s">
        <v>103</v>
      </c>
      <c r="I72" s="145" t="s">
        <v>103</v>
      </c>
      <c r="J72" s="145" t="s">
        <v>103</v>
      </c>
      <c r="K72" s="145" t="s">
        <v>103</v>
      </c>
      <c r="L72" s="145" t="s">
        <v>103</v>
      </c>
      <c r="M72" s="145" t="s">
        <v>103</v>
      </c>
      <c r="N72" s="145" t="s">
        <v>103</v>
      </c>
      <c r="O72" s="145" t="s">
        <v>103</v>
      </c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</row>
    <row r="73" spans="1:45" s="103" customFormat="1" ht="12.75" hidden="1">
      <c r="A73" s="145">
        <v>1.5</v>
      </c>
      <c r="B73" s="145">
        <f aca="true" t="shared" si="5" ref="B73:B85">B72+0.5</f>
        <v>2</v>
      </c>
      <c r="C73" s="145">
        <f t="shared" si="3"/>
        <v>1</v>
      </c>
      <c r="D73" s="145">
        <f t="shared" si="4"/>
        <v>3</v>
      </c>
      <c r="E73" s="145" t="s">
        <v>103</v>
      </c>
      <c r="F73" s="145" t="s">
        <v>103</v>
      </c>
      <c r="G73" s="145" t="s">
        <v>103</v>
      </c>
      <c r="H73" s="145" t="s">
        <v>103</v>
      </c>
      <c r="I73" s="145" t="s">
        <v>103</v>
      </c>
      <c r="J73" s="145" t="s">
        <v>103</v>
      </c>
      <c r="K73" s="145" t="s">
        <v>103</v>
      </c>
      <c r="L73" s="145" t="s">
        <v>103</v>
      </c>
      <c r="M73" s="145" t="s">
        <v>103</v>
      </c>
      <c r="N73" s="145" t="s">
        <v>103</v>
      </c>
      <c r="O73" s="145" t="s">
        <v>103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</row>
    <row r="74" spans="1:45" s="103" customFormat="1" ht="12.75" hidden="1">
      <c r="A74" s="145">
        <v>1.5</v>
      </c>
      <c r="B74" s="145">
        <f t="shared" si="5"/>
        <v>2.5</v>
      </c>
      <c r="C74" s="145">
        <f t="shared" si="3"/>
        <v>1.25</v>
      </c>
      <c r="D74" s="145">
        <f t="shared" si="4"/>
        <v>3.75</v>
      </c>
      <c r="E74" s="145" t="s">
        <v>103</v>
      </c>
      <c r="F74" s="145" t="s">
        <v>103</v>
      </c>
      <c r="G74" s="145" t="s">
        <v>103</v>
      </c>
      <c r="H74" s="145" t="s">
        <v>103</v>
      </c>
      <c r="I74" s="145" t="s">
        <v>103</v>
      </c>
      <c r="J74" s="145" t="s">
        <v>103</v>
      </c>
      <c r="K74" s="145" t="s">
        <v>103</v>
      </c>
      <c r="L74" s="145" t="s">
        <v>103</v>
      </c>
      <c r="M74" s="145" t="s">
        <v>103</v>
      </c>
      <c r="N74" s="145" t="s">
        <v>103</v>
      </c>
      <c r="O74" s="145" t="s">
        <v>103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</row>
    <row r="75" spans="1:45" s="103" customFormat="1" ht="12.75" hidden="1">
      <c r="A75" s="145">
        <v>1.5</v>
      </c>
      <c r="B75" s="145">
        <f t="shared" si="5"/>
        <v>3</v>
      </c>
      <c r="C75" s="145">
        <f t="shared" si="3"/>
        <v>1.5</v>
      </c>
      <c r="D75" s="145">
        <f t="shared" si="4"/>
        <v>4.5</v>
      </c>
      <c r="E75" s="145" t="s">
        <v>103</v>
      </c>
      <c r="F75" s="145" t="s">
        <v>103</v>
      </c>
      <c r="G75" s="145" t="s">
        <v>103</v>
      </c>
      <c r="H75" s="145" t="s">
        <v>103</v>
      </c>
      <c r="I75" s="145" t="s">
        <v>103</v>
      </c>
      <c r="J75" s="145" t="s">
        <v>103</v>
      </c>
      <c r="K75" s="145" t="s">
        <v>103</v>
      </c>
      <c r="L75" s="145" t="s">
        <v>103</v>
      </c>
      <c r="M75" s="145" t="s">
        <v>103</v>
      </c>
      <c r="N75" s="145" t="s">
        <v>103</v>
      </c>
      <c r="O75" s="145" t="s">
        <v>103</v>
      </c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</row>
    <row r="76" spans="1:45" s="103" customFormat="1" ht="12.75" hidden="1">
      <c r="A76" s="145">
        <v>1.5</v>
      </c>
      <c r="B76" s="145">
        <f t="shared" si="5"/>
        <v>3.5</v>
      </c>
      <c r="C76" s="145">
        <f t="shared" si="3"/>
        <v>1.75</v>
      </c>
      <c r="D76" s="145">
        <f t="shared" si="4"/>
        <v>5.25</v>
      </c>
      <c r="E76" s="145" t="s">
        <v>103</v>
      </c>
      <c r="F76" s="145" t="s">
        <v>103</v>
      </c>
      <c r="G76" s="145" t="s">
        <v>103</v>
      </c>
      <c r="H76" s="145" t="s">
        <v>103</v>
      </c>
      <c r="I76" s="145" t="s">
        <v>103</v>
      </c>
      <c r="J76" s="145" t="s">
        <v>103</v>
      </c>
      <c r="K76" s="145" t="s">
        <v>103</v>
      </c>
      <c r="L76" s="145" t="s">
        <v>103</v>
      </c>
      <c r="M76" s="145" t="s">
        <v>103</v>
      </c>
      <c r="N76" s="145" t="s">
        <v>103</v>
      </c>
      <c r="O76" s="145" t="s">
        <v>103</v>
      </c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</row>
    <row r="77" spans="1:45" s="103" customFormat="1" ht="12.75" hidden="1">
      <c r="A77" s="145">
        <v>1.5</v>
      </c>
      <c r="B77" s="145">
        <f t="shared" si="5"/>
        <v>4</v>
      </c>
      <c r="C77" s="145">
        <f t="shared" si="3"/>
        <v>2</v>
      </c>
      <c r="D77" s="145">
        <f t="shared" si="4"/>
        <v>6</v>
      </c>
      <c r="E77" s="145" t="s">
        <v>103</v>
      </c>
      <c r="F77" s="145" t="s">
        <v>103</v>
      </c>
      <c r="G77" s="145" t="s">
        <v>103</v>
      </c>
      <c r="H77" s="145" t="s">
        <v>103</v>
      </c>
      <c r="I77" s="145" t="s">
        <v>103</v>
      </c>
      <c r="J77" s="145" t="s">
        <v>103</v>
      </c>
      <c r="K77" s="145" t="s">
        <v>103</v>
      </c>
      <c r="L77" s="145" t="s">
        <v>103</v>
      </c>
      <c r="M77" s="145" t="s">
        <v>103</v>
      </c>
      <c r="N77" s="145" t="s">
        <v>103</v>
      </c>
      <c r="O77" s="145" t="s">
        <v>101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</row>
    <row r="78" spans="1:45" s="103" customFormat="1" ht="12.75" hidden="1">
      <c r="A78" s="145">
        <v>1.5</v>
      </c>
      <c r="B78" s="145">
        <f t="shared" si="5"/>
        <v>4.5</v>
      </c>
      <c r="C78" s="145">
        <f t="shared" si="3"/>
        <v>2.25</v>
      </c>
      <c r="D78" s="145">
        <f t="shared" si="4"/>
        <v>6.75</v>
      </c>
      <c r="E78" s="145" t="s">
        <v>103</v>
      </c>
      <c r="F78" s="145" t="s">
        <v>103</v>
      </c>
      <c r="G78" s="145" t="s">
        <v>103</v>
      </c>
      <c r="H78" s="145" t="s">
        <v>103</v>
      </c>
      <c r="I78" s="145" t="s">
        <v>103</v>
      </c>
      <c r="J78" s="145" t="s">
        <v>103</v>
      </c>
      <c r="K78" s="145" t="s">
        <v>103</v>
      </c>
      <c r="L78" s="145" t="s">
        <v>103</v>
      </c>
      <c r="M78" s="145" t="s">
        <v>103</v>
      </c>
      <c r="N78" s="145" t="s">
        <v>101</v>
      </c>
      <c r="O78" s="145" t="s">
        <v>101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</row>
    <row r="79" spans="1:45" s="103" customFormat="1" ht="12.75" hidden="1">
      <c r="A79" s="145">
        <v>1.5</v>
      </c>
      <c r="B79" s="145">
        <f t="shared" si="5"/>
        <v>5</v>
      </c>
      <c r="C79" s="145">
        <f t="shared" si="3"/>
        <v>2.5</v>
      </c>
      <c r="D79" s="145">
        <f t="shared" si="4"/>
        <v>7.5</v>
      </c>
      <c r="E79" s="145" t="s">
        <v>103</v>
      </c>
      <c r="F79" s="145" t="s">
        <v>103</v>
      </c>
      <c r="G79" s="145" t="s">
        <v>103</v>
      </c>
      <c r="H79" s="145" t="s">
        <v>103</v>
      </c>
      <c r="I79" s="145" t="s">
        <v>103</v>
      </c>
      <c r="J79" s="145" t="s">
        <v>103</v>
      </c>
      <c r="K79" s="145" t="s">
        <v>103</v>
      </c>
      <c r="L79" s="145" t="s">
        <v>101</v>
      </c>
      <c r="M79" s="145" t="s">
        <v>101</v>
      </c>
      <c r="N79" s="145" t="s">
        <v>101</v>
      </c>
      <c r="O79" s="145" t="s">
        <v>101</v>
      </c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45" s="103" customFormat="1" ht="12.75" hidden="1">
      <c r="A80" s="145">
        <v>1.5</v>
      </c>
      <c r="B80" s="145">
        <f t="shared" si="5"/>
        <v>5.5</v>
      </c>
      <c r="C80" s="145">
        <f t="shared" si="3"/>
        <v>2.75</v>
      </c>
      <c r="D80" s="145">
        <f t="shared" si="4"/>
        <v>8.25</v>
      </c>
      <c r="E80" s="145" t="s">
        <v>103</v>
      </c>
      <c r="F80" s="145" t="s">
        <v>103</v>
      </c>
      <c r="G80" s="145" t="s">
        <v>103</v>
      </c>
      <c r="H80" s="145" t="s">
        <v>103</v>
      </c>
      <c r="I80" s="145" t="s">
        <v>103</v>
      </c>
      <c r="J80" s="145" t="s">
        <v>103</v>
      </c>
      <c r="K80" s="145" t="s">
        <v>101</v>
      </c>
      <c r="L80" s="145" t="s">
        <v>101</v>
      </c>
      <c r="M80" s="145" t="s">
        <v>101</v>
      </c>
      <c r="N80" s="145" t="s">
        <v>101</v>
      </c>
      <c r="O80" s="145" t="s">
        <v>101</v>
      </c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</row>
    <row r="81" spans="1:45" s="103" customFormat="1" ht="12.75" hidden="1">
      <c r="A81" s="145">
        <v>1.5</v>
      </c>
      <c r="B81" s="145">
        <f t="shared" si="5"/>
        <v>6</v>
      </c>
      <c r="C81" s="145">
        <f t="shared" si="3"/>
        <v>3</v>
      </c>
      <c r="D81" s="145">
        <f t="shared" si="4"/>
        <v>9</v>
      </c>
      <c r="E81" s="145" t="s">
        <v>103</v>
      </c>
      <c r="F81" s="145" t="s">
        <v>103</v>
      </c>
      <c r="G81" s="145" t="s">
        <v>103</v>
      </c>
      <c r="H81" s="145" t="s">
        <v>103</v>
      </c>
      <c r="I81" s="145" t="s">
        <v>101</v>
      </c>
      <c r="J81" s="145" t="s">
        <v>101</v>
      </c>
      <c r="K81" s="145" t="s">
        <v>101</v>
      </c>
      <c r="L81" s="145" t="s">
        <v>101</v>
      </c>
      <c r="M81" s="145" t="s">
        <v>101</v>
      </c>
      <c r="N81" s="145" t="s">
        <v>101</v>
      </c>
      <c r="O81" s="147" t="s">
        <v>102</v>
      </c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</row>
    <row r="82" spans="1:45" s="103" customFormat="1" ht="12.75" hidden="1">
      <c r="A82" s="145">
        <v>1.5</v>
      </c>
      <c r="B82" s="145">
        <f t="shared" si="5"/>
        <v>6.5</v>
      </c>
      <c r="C82" s="145">
        <f t="shared" si="3"/>
        <v>3.25</v>
      </c>
      <c r="D82" s="145">
        <f t="shared" si="4"/>
        <v>9.75</v>
      </c>
      <c r="E82" s="145" t="s">
        <v>103</v>
      </c>
      <c r="F82" s="145" t="s">
        <v>103</v>
      </c>
      <c r="G82" s="145" t="s">
        <v>103</v>
      </c>
      <c r="H82" s="145" t="s">
        <v>101</v>
      </c>
      <c r="I82" s="145" t="s">
        <v>101</v>
      </c>
      <c r="J82" s="145" t="s">
        <v>101</v>
      </c>
      <c r="K82" s="145" t="s">
        <v>101</v>
      </c>
      <c r="L82" s="145" t="s">
        <v>101</v>
      </c>
      <c r="M82" s="145" t="s">
        <v>101</v>
      </c>
      <c r="N82" s="147" t="s">
        <v>102</v>
      </c>
      <c r="O82" s="147" t="s">
        <v>102</v>
      </c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</row>
    <row r="83" spans="1:45" s="103" customFormat="1" ht="12.75" hidden="1">
      <c r="A83" s="145">
        <v>1.5</v>
      </c>
      <c r="B83" s="145">
        <f t="shared" si="5"/>
        <v>7</v>
      </c>
      <c r="C83" s="145">
        <f t="shared" si="3"/>
        <v>3.5</v>
      </c>
      <c r="D83" s="145">
        <f t="shared" si="4"/>
        <v>10.5</v>
      </c>
      <c r="E83" s="145" t="s">
        <v>103</v>
      </c>
      <c r="F83" s="145" t="s">
        <v>103</v>
      </c>
      <c r="G83" s="145" t="s">
        <v>101</v>
      </c>
      <c r="H83" s="145" t="s">
        <v>101</v>
      </c>
      <c r="I83" s="145" t="s">
        <v>101</v>
      </c>
      <c r="J83" s="145" t="s">
        <v>101</v>
      </c>
      <c r="K83" s="145" t="s">
        <v>101</v>
      </c>
      <c r="L83" s="145" t="s">
        <v>101</v>
      </c>
      <c r="M83" s="147" t="s">
        <v>102</v>
      </c>
      <c r="N83" s="147" t="s">
        <v>102</v>
      </c>
      <c r="O83" s="147" t="s">
        <v>102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</row>
    <row r="84" spans="1:45" s="103" customFormat="1" ht="12.75" hidden="1">
      <c r="A84" s="145">
        <v>1.5</v>
      </c>
      <c r="B84" s="145">
        <f t="shared" si="5"/>
        <v>7.5</v>
      </c>
      <c r="C84" s="145">
        <f t="shared" si="3"/>
        <v>3.75</v>
      </c>
      <c r="D84" s="145">
        <f t="shared" si="4"/>
        <v>11.25</v>
      </c>
      <c r="E84" s="145" t="s">
        <v>103</v>
      </c>
      <c r="F84" s="145" t="s">
        <v>101</v>
      </c>
      <c r="G84" s="145" t="s">
        <v>101</v>
      </c>
      <c r="H84" s="145" t="s">
        <v>101</v>
      </c>
      <c r="I84" s="145" t="s">
        <v>101</v>
      </c>
      <c r="J84" s="145" t="s">
        <v>101</v>
      </c>
      <c r="K84" s="145" t="s">
        <v>101</v>
      </c>
      <c r="L84" s="147" t="s">
        <v>102</v>
      </c>
      <c r="M84" s="147" t="s">
        <v>102</v>
      </c>
      <c r="N84" s="147" t="s">
        <v>102</v>
      </c>
      <c r="O84" s="147" t="s">
        <v>102</v>
      </c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</row>
    <row r="85" spans="1:45" s="103" customFormat="1" ht="12.75" hidden="1">
      <c r="A85" s="145">
        <v>1.5</v>
      </c>
      <c r="B85" s="145">
        <f t="shared" si="5"/>
        <v>8</v>
      </c>
      <c r="C85" s="145">
        <f t="shared" si="3"/>
        <v>4</v>
      </c>
      <c r="D85" s="145">
        <f t="shared" si="4"/>
        <v>12</v>
      </c>
      <c r="E85" s="145" t="s">
        <v>101</v>
      </c>
      <c r="F85" s="145" t="s">
        <v>101</v>
      </c>
      <c r="G85" s="145" t="s">
        <v>101</v>
      </c>
      <c r="H85" s="145" t="s">
        <v>101</v>
      </c>
      <c r="I85" s="145" t="s">
        <v>101</v>
      </c>
      <c r="J85" s="145" t="s">
        <v>101</v>
      </c>
      <c r="K85" s="147" t="s">
        <v>102</v>
      </c>
      <c r="L85" s="147" t="s">
        <v>102</v>
      </c>
      <c r="M85" s="147" t="s">
        <v>102</v>
      </c>
      <c r="N85" s="147" t="s">
        <v>102</v>
      </c>
      <c r="O85" s="147" t="s">
        <v>102</v>
      </c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</row>
    <row r="86" spans="1:45" s="103" customFormat="1" ht="12.75" hidden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7"/>
      <c r="O86" s="147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</row>
    <row r="87" spans="1:45" s="103" customFormat="1" ht="12.75" hidden="1">
      <c r="A87" s="145"/>
      <c r="B87" s="145"/>
      <c r="C87" s="145"/>
      <c r="D87" s="145"/>
      <c r="E87" s="251">
        <v>5</v>
      </c>
      <c r="F87" s="252"/>
      <c r="G87" s="252"/>
      <c r="H87" s="252"/>
      <c r="I87" s="252"/>
      <c r="J87" s="252"/>
      <c r="K87" s="252"/>
      <c r="L87" s="252"/>
      <c r="M87" s="253"/>
      <c r="N87" s="147"/>
      <c r="O87" s="147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</row>
    <row r="88" spans="1:45" s="103" customFormat="1" ht="12.75" hidden="1">
      <c r="A88" s="145" t="s">
        <v>107</v>
      </c>
      <c r="B88" s="145" t="s">
        <v>108</v>
      </c>
      <c r="C88" s="145" t="s">
        <v>109</v>
      </c>
      <c r="D88" s="145" t="s">
        <v>110</v>
      </c>
      <c r="E88" s="145">
        <v>5</v>
      </c>
      <c r="F88" s="145">
        <v>6</v>
      </c>
      <c r="G88" s="145">
        <v>7</v>
      </c>
      <c r="H88" s="145">
        <v>8</v>
      </c>
      <c r="I88" s="145">
        <v>9</v>
      </c>
      <c r="J88" s="145">
        <v>10</v>
      </c>
      <c r="K88" s="145">
        <v>11</v>
      </c>
      <c r="L88" s="145">
        <v>12</v>
      </c>
      <c r="M88" s="145">
        <v>13</v>
      </c>
      <c r="N88" s="145">
        <v>14</v>
      </c>
      <c r="O88" s="145">
        <v>15</v>
      </c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</row>
    <row r="89" spans="1:45" s="103" customFormat="1" ht="12.75" hidden="1">
      <c r="A89" s="145">
        <v>2</v>
      </c>
      <c r="B89" s="145">
        <v>1</v>
      </c>
      <c r="C89" s="145">
        <f>B89/2</f>
        <v>0.5</v>
      </c>
      <c r="D89" s="145">
        <f>A89*B89</f>
        <v>2</v>
      </c>
      <c r="E89" s="145" t="s">
        <v>103</v>
      </c>
      <c r="F89" s="145" t="s">
        <v>103</v>
      </c>
      <c r="G89" s="145" t="s">
        <v>103</v>
      </c>
      <c r="H89" s="145" t="s">
        <v>103</v>
      </c>
      <c r="I89" s="145" t="s">
        <v>103</v>
      </c>
      <c r="J89" s="145" t="s">
        <v>103</v>
      </c>
      <c r="K89" s="145" t="s">
        <v>103</v>
      </c>
      <c r="L89" s="145" t="s">
        <v>103</v>
      </c>
      <c r="M89" s="145" t="s">
        <v>103</v>
      </c>
      <c r="N89" s="145" t="s">
        <v>103</v>
      </c>
      <c r="O89" s="145" t="s">
        <v>103</v>
      </c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</row>
    <row r="90" spans="1:45" s="103" customFormat="1" ht="12.75" hidden="1">
      <c r="A90" s="145">
        <v>2</v>
      </c>
      <c r="B90" s="145">
        <f>B89+0.5</f>
        <v>1.5</v>
      </c>
      <c r="C90" s="145">
        <f aca="true" t="shared" si="6" ref="C90:C103">B90/2</f>
        <v>0.75</v>
      </c>
      <c r="D90" s="145">
        <f aca="true" t="shared" si="7" ref="D90:D103">A90*B90</f>
        <v>3</v>
      </c>
      <c r="E90" s="145" t="s">
        <v>103</v>
      </c>
      <c r="F90" s="145" t="s">
        <v>103</v>
      </c>
      <c r="G90" s="145" t="s">
        <v>103</v>
      </c>
      <c r="H90" s="145" t="s">
        <v>103</v>
      </c>
      <c r="I90" s="145" t="s">
        <v>103</v>
      </c>
      <c r="J90" s="145" t="s">
        <v>103</v>
      </c>
      <c r="K90" s="145" t="s">
        <v>103</v>
      </c>
      <c r="L90" s="145" t="s">
        <v>103</v>
      </c>
      <c r="M90" s="145" t="s">
        <v>103</v>
      </c>
      <c r="N90" s="145" t="s">
        <v>103</v>
      </c>
      <c r="O90" s="145" t="s">
        <v>103</v>
      </c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</row>
    <row r="91" spans="1:45" s="103" customFormat="1" ht="12.75" hidden="1">
      <c r="A91" s="145">
        <v>2</v>
      </c>
      <c r="B91" s="145">
        <f aca="true" t="shared" si="8" ref="B91:B103">B90+0.5</f>
        <v>2</v>
      </c>
      <c r="C91" s="145">
        <f t="shared" si="6"/>
        <v>1</v>
      </c>
      <c r="D91" s="145">
        <f t="shared" si="7"/>
        <v>4</v>
      </c>
      <c r="E91" s="145" t="s">
        <v>103</v>
      </c>
      <c r="F91" s="145" t="s">
        <v>103</v>
      </c>
      <c r="G91" s="145" t="s">
        <v>103</v>
      </c>
      <c r="H91" s="145" t="s">
        <v>103</v>
      </c>
      <c r="I91" s="145" t="s">
        <v>103</v>
      </c>
      <c r="J91" s="145" t="s">
        <v>103</v>
      </c>
      <c r="K91" s="145" t="s">
        <v>103</v>
      </c>
      <c r="L91" s="145" t="s">
        <v>103</v>
      </c>
      <c r="M91" s="145" t="s">
        <v>103</v>
      </c>
      <c r="N91" s="145" t="s">
        <v>103</v>
      </c>
      <c r="O91" s="145" t="s">
        <v>103</v>
      </c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</row>
    <row r="92" spans="1:45" s="103" customFormat="1" ht="12.75" hidden="1">
      <c r="A92" s="145">
        <v>2</v>
      </c>
      <c r="B92" s="145">
        <f t="shared" si="8"/>
        <v>2.5</v>
      </c>
      <c r="C92" s="145">
        <f t="shared" si="6"/>
        <v>1.25</v>
      </c>
      <c r="D92" s="145">
        <f t="shared" si="7"/>
        <v>5</v>
      </c>
      <c r="E92" s="145" t="s">
        <v>103</v>
      </c>
      <c r="F92" s="145" t="s">
        <v>103</v>
      </c>
      <c r="G92" s="145" t="s">
        <v>103</v>
      </c>
      <c r="H92" s="145" t="s">
        <v>103</v>
      </c>
      <c r="I92" s="145" t="s">
        <v>103</v>
      </c>
      <c r="J92" s="145" t="s">
        <v>103</v>
      </c>
      <c r="K92" s="145" t="s">
        <v>103</v>
      </c>
      <c r="L92" s="145" t="s">
        <v>103</v>
      </c>
      <c r="M92" s="145" t="s">
        <v>103</v>
      </c>
      <c r="N92" s="145" t="s">
        <v>103</v>
      </c>
      <c r="O92" s="145" t="s">
        <v>103</v>
      </c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</row>
    <row r="93" spans="1:45" s="103" customFormat="1" ht="12.75" hidden="1">
      <c r="A93" s="145">
        <v>2</v>
      </c>
      <c r="B93" s="145">
        <f t="shared" si="8"/>
        <v>3</v>
      </c>
      <c r="C93" s="145">
        <f t="shared" si="6"/>
        <v>1.5</v>
      </c>
      <c r="D93" s="145">
        <f t="shared" si="7"/>
        <v>6</v>
      </c>
      <c r="E93" s="145" t="s">
        <v>103</v>
      </c>
      <c r="F93" s="145" t="s">
        <v>103</v>
      </c>
      <c r="G93" s="145" t="s">
        <v>103</v>
      </c>
      <c r="H93" s="145" t="s">
        <v>103</v>
      </c>
      <c r="I93" s="145" t="s">
        <v>103</v>
      </c>
      <c r="J93" s="145" t="s">
        <v>103</v>
      </c>
      <c r="K93" s="145" t="s">
        <v>103</v>
      </c>
      <c r="L93" s="145" t="s">
        <v>103</v>
      </c>
      <c r="M93" s="145" t="s">
        <v>103</v>
      </c>
      <c r="N93" s="145" t="s">
        <v>103</v>
      </c>
      <c r="O93" s="145" t="s">
        <v>103</v>
      </c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</row>
    <row r="94" spans="1:45" s="103" customFormat="1" ht="12.75" hidden="1">
      <c r="A94" s="145">
        <v>2</v>
      </c>
      <c r="B94" s="145">
        <f t="shared" si="8"/>
        <v>3.5</v>
      </c>
      <c r="C94" s="145">
        <f t="shared" si="6"/>
        <v>1.75</v>
      </c>
      <c r="D94" s="145">
        <f t="shared" si="7"/>
        <v>7</v>
      </c>
      <c r="E94" s="145" t="s">
        <v>103</v>
      </c>
      <c r="F94" s="145" t="s">
        <v>103</v>
      </c>
      <c r="G94" s="145" t="s">
        <v>103</v>
      </c>
      <c r="H94" s="145" t="s">
        <v>103</v>
      </c>
      <c r="I94" s="145" t="s">
        <v>103</v>
      </c>
      <c r="J94" s="145" t="s">
        <v>103</v>
      </c>
      <c r="K94" s="145" t="s">
        <v>103</v>
      </c>
      <c r="L94" s="145" t="s">
        <v>103</v>
      </c>
      <c r="M94" s="145" t="s">
        <v>103</v>
      </c>
      <c r="N94" s="145" t="s">
        <v>101</v>
      </c>
      <c r="O94" s="145" t="s">
        <v>101</v>
      </c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</row>
    <row r="95" spans="1:45" s="103" customFormat="1" ht="12.75" hidden="1">
      <c r="A95" s="145">
        <v>2</v>
      </c>
      <c r="B95" s="145">
        <f t="shared" si="8"/>
        <v>4</v>
      </c>
      <c r="C95" s="145">
        <f t="shared" si="6"/>
        <v>2</v>
      </c>
      <c r="D95" s="145">
        <f t="shared" si="7"/>
        <v>8</v>
      </c>
      <c r="E95" s="145" t="s">
        <v>103</v>
      </c>
      <c r="F95" s="145" t="s">
        <v>103</v>
      </c>
      <c r="G95" s="145" t="s">
        <v>103</v>
      </c>
      <c r="H95" s="145" t="s">
        <v>103</v>
      </c>
      <c r="I95" s="145" t="s">
        <v>103</v>
      </c>
      <c r="J95" s="145" t="s">
        <v>103</v>
      </c>
      <c r="K95" s="145" t="s">
        <v>103</v>
      </c>
      <c r="L95" s="145" t="s">
        <v>101</v>
      </c>
      <c r="M95" s="145" t="s">
        <v>101</v>
      </c>
      <c r="N95" s="145" t="s">
        <v>101</v>
      </c>
      <c r="O95" s="145" t="s">
        <v>101</v>
      </c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</row>
    <row r="96" spans="1:45" s="103" customFormat="1" ht="12.75" hidden="1">
      <c r="A96" s="145">
        <v>2</v>
      </c>
      <c r="B96" s="145">
        <f t="shared" si="8"/>
        <v>4.5</v>
      </c>
      <c r="C96" s="145">
        <f t="shared" si="6"/>
        <v>2.25</v>
      </c>
      <c r="D96" s="145">
        <f t="shared" si="7"/>
        <v>9</v>
      </c>
      <c r="E96" s="145" t="s">
        <v>103</v>
      </c>
      <c r="F96" s="145" t="s">
        <v>103</v>
      </c>
      <c r="G96" s="145" t="s">
        <v>103</v>
      </c>
      <c r="H96" s="145" t="s">
        <v>103</v>
      </c>
      <c r="I96" s="145" t="s">
        <v>103</v>
      </c>
      <c r="J96" s="145" t="s">
        <v>101</v>
      </c>
      <c r="K96" s="145" t="s">
        <v>101</v>
      </c>
      <c r="L96" s="145" t="s">
        <v>101</v>
      </c>
      <c r="M96" s="145" t="s">
        <v>101</v>
      </c>
      <c r="N96" s="145" t="s">
        <v>101</v>
      </c>
      <c r="O96" s="145" t="s">
        <v>101</v>
      </c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</row>
    <row r="97" spans="1:45" s="103" customFormat="1" ht="12.75" hidden="1">
      <c r="A97" s="145">
        <v>2</v>
      </c>
      <c r="B97" s="145">
        <f t="shared" si="8"/>
        <v>5</v>
      </c>
      <c r="C97" s="145">
        <f t="shared" si="6"/>
        <v>2.5</v>
      </c>
      <c r="D97" s="145">
        <f t="shared" si="7"/>
        <v>10</v>
      </c>
      <c r="E97" s="145" t="s">
        <v>103</v>
      </c>
      <c r="F97" s="145" t="s">
        <v>103</v>
      </c>
      <c r="G97" s="145" t="s">
        <v>103</v>
      </c>
      <c r="H97" s="145" t="s">
        <v>103</v>
      </c>
      <c r="I97" s="145" t="s">
        <v>101</v>
      </c>
      <c r="J97" s="145" t="s">
        <v>101</v>
      </c>
      <c r="K97" s="145" t="s">
        <v>101</v>
      </c>
      <c r="L97" s="145" t="s">
        <v>101</v>
      </c>
      <c r="M97" s="145" t="s">
        <v>101</v>
      </c>
      <c r="N97" s="145" t="s">
        <v>101</v>
      </c>
      <c r="O97" s="147" t="s">
        <v>102</v>
      </c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</row>
    <row r="98" spans="1:45" s="103" customFormat="1" ht="12.75" hidden="1">
      <c r="A98" s="145">
        <v>2</v>
      </c>
      <c r="B98" s="145">
        <f t="shared" si="8"/>
        <v>5.5</v>
      </c>
      <c r="C98" s="145">
        <f t="shared" si="6"/>
        <v>2.75</v>
      </c>
      <c r="D98" s="145">
        <f t="shared" si="7"/>
        <v>11</v>
      </c>
      <c r="E98" s="145" t="s">
        <v>103</v>
      </c>
      <c r="F98" s="145" t="s">
        <v>103</v>
      </c>
      <c r="G98" s="145" t="s">
        <v>101</v>
      </c>
      <c r="H98" s="145" t="s">
        <v>101</v>
      </c>
      <c r="I98" s="145" t="s">
        <v>101</v>
      </c>
      <c r="J98" s="145" t="s">
        <v>101</v>
      </c>
      <c r="K98" s="145" t="s">
        <v>101</v>
      </c>
      <c r="L98" s="145" t="s">
        <v>101</v>
      </c>
      <c r="M98" s="147" t="s">
        <v>102</v>
      </c>
      <c r="N98" s="147" t="s">
        <v>102</v>
      </c>
      <c r="O98" s="147" t="s">
        <v>102</v>
      </c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</row>
    <row r="99" spans="1:45" s="103" customFormat="1" ht="12.75" hidden="1">
      <c r="A99" s="145">
        <v>2</v>
      </c>
      <c r="B99" s="145">
        <f t="shared" si="8"/>
        <v>6</v>
      </c>
      <c r="C99" s="145">
        <f t="shared" si="6"/>
        <v>3</v>
      </c>
      <c r="D99" s="145">
        <f t="shared" si="7"/>
        <v>12</v>
      </c>
      <c r="E99" s="145" t="s">
        <v>103</v>
      </c>
      <c r="F99" s="145" t="s">
        <v>101</v>
      </c>
      <c r="G99" s="145" t="s">
        <v>101</v>
      </c>
      <c r="H99" s="145" t="s">
        <v>101</v>
      </c>
      <c r="I99" s="145" t="s">
        <v>101</v>
      </c>
      <c r="J99" s="145" t="s">
        <v>101</v>
      </c>
      <c r="K99" s="145" t="s">
        <v>101</v>
      </c>
      <c r="L99" s="147" t="s">
        <v>102</v>
      </c>
      <c r="M99" s="147" t="s">
        <v>102</v>
      </c>
      <c r="N99" s="147" t="s">
        <v>102</v>
      </c>
      <c r="O99" s="147" t="s">
        <v>102</v>
      </c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</row>
    <row r="100" spans="1:45" s="103" customFormat="1" ht="12.75" hidden="1">
      <c r="A100" s="145">
        <v>2</v>
      </c>
      <c r="B100" s="145">
        <f t="shared" si="8"/>
        <v>6.5</v>
      </c>
      <c r="C100" s="145">
        <f t="shared" si="6"/>
        <v>3.25</v>
      </c>
      <c r="D100" s="145">
        <f t="shared" si="7"/>
        <v>13</v>
      </c>
      <c r="E100" s="145" t="s">
        <v>101</v>
      </c>
      <c r="F100" s="145" t="s">
        <v>101</v>
      </c>
      <c r="G100" s="145" t="s">
        <v>101</v>
      </c>
      <c r="H100" s="145" t="s">
        <v>101</v>
      </c>
      <c r="I100" s="145" t="s">
        <v>101</v>
      </c>
      <c r="J100" s="147" t="s">
        <v>102</v>
      </c>
      <c r="K100" s="147" t="s">
        <v>102</v>
      </c>
      <c r="L100" s="147" t="s">
        <v>102</v>
      </c>
      <c r="M100" s="147" t="s">
        <v>102</v>
      </c>
      <c r="N100" s="147" t="s">
        <v>102</v>
      </c>
      <c r="O100" s="147" t="s">
        <v>102</v>
      </c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</row>
    <row r="101" spans="1:45" s="103" customFormat="1" ht="12.75" hidden="1">
      <c r="A101" s="145">
        <v>2</v>
      </c>
      <c r="B101" s="145">
        <f t="shared" si="8"/>
        <v>7</v>
      </c>
      <c r="C101" s="145">
        <f t="shared" si="6"/>
        <v>3.5</v>
      </c>
      <c r="D101" s="145">
        <f t="shared" si="7"/>
        <v>14</v>
      </c>
      <c r="E101" s="145" t="s">
        <v>101</v>
      </c>
      <c r="F101" s="145" t="s">
        <v>101</v>
      </c>
      <c r="G101" s="145" t="s">
        <v>101</v>
      </c>
      <c r="H101" s="145" t="s">
        <v>101</v>
      </c>
      <c r="I101" s="147" t="s">
        <v>102</v>
      </c>
      <c r="J101" s="147" t="s">
        <v>102</v>
      </c>
      <c r="K101" s="147" t="s">
        <v>102</v>
      </c>
      <c r="L101" s="147" t="s">
        <v>102</v>
      </c>
      <c r="M101" s="147" t="s">
        <v>102</v>
      </c>
      <c r="N101" s="147" t="s">
        <v>102</v>
      </c>
      <c r="O101" s="147" t="s">
        <v>102</v>
      </c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</row>
    <row r="102" spans="1:45" s="103" customFormat="1" ht="12.75" hidden="1">
      <c r="A102" s="145">
        <v>2</v>
      </c>
      <c r="B102" s="145">
        <f t="shared" si="8"/>
        <v>7.5</v>
      </c>
      <c r="C102" s="145">
        <f t="shared" si="6"/>
        <v>3.75</v>
      </c>
      <c r="D102" s="145">
        <f t="shared" si="7"/>
        <v>15</v>
      </c>
      <c r="E102" s="145" t="s">
        <v>101</v>
      </c>
      <c r="F102" s="145" t="s">
        <v>101</v>
      </c>
      <c r="G102" s="145" t="s">
        <v>101</v>
      </c>
      <c r="H102" s="147" t="s">
        <v>102</v>
      </c>
      <c r="I102" s="147" t="s">
        <v>102</v>
      </c>
      <c r="J102" s="147" t="s">
        <v>102</v>
      </c>
      <c r="K102" s="147" t="s">
        <v>102</v>
      </c>
      <c r="L102" s="147" t="s">
        <v>102</v>
      </c>
      <c r="M102" s="147" t="s">
        <v>102</v>
      </c>
      <c r="N102" s="147" t="s">
        <v>102</v>
      </c>
      <c r="O102" s="147" t="s">
        <v>102</v>
      </c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</row>
    <row r="103" spans="1:45" s="103" customFormat="1" ht="12.75" hidden="1">
      <c r="A103" s="145">
        <v>2</v>
      </c>
      <c r="B103" s="145">
        <f t="shared" si="8"/>
        <v>8</v>
      </c>
      <c r="C103" s="145">
        <f t="shared" si="6"/>
        <v>4</v>
      </c>
      <c r="D103" s="145">
        <f t="shared" si="7"/>
        <v>16</v>
      </c>
      <c r="E103" s="145" t="s">
        <v>101</v>
      </c>
      <c r="F103" s="145" t="s">
        <v>101</v>
      </c>
      <c r="G103" s="147" t="s">
        <v>102</v>
      </c>
      <c r="H103" s="147" t="s">
        <v>102</v>
      </c>
      <c r="I103" s="147" t="s">
        <v>102</v>
      </c>
      <c r="J103" s="147" t="s">
        <v>102</v>
      </c>
      <c r="K103" s="147" t="s">
        <v>102</v>
      </c>
      <c r="L103" s="147" t="s">
        <v>102</v>
      </c>
      <c r="M103" s="147" t="s">
        <v>102</v>
      </c>
      <c r="N103" s="147" t="s">
        <v>111</v>
      </c>
      <c r="O103" s="147" t="s">
        <v>111</v>
      </c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</row>
    <row r="104" spans="1:45" s="103" customFormat="1" ht="12.75" hidden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7"/>
      <c r="O104" s="147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</row>
    <row r="105" spans="1:45" s="103" customFormat="1" ht="12.75" hidden="1">
      <c r="A105" s="145"/>
      <c r="B105" s="145"/>
      <c r="C105" s="145"/>
      <c r="D105" s="145"/>
      <c r="E105" s="251">
        <v>5</v>
      </c>
      <c r="F105" s="252"/>
      <c r="G105" s="252"/>
      <c r="H105" s="252"/>
      <c r="I105" s="252"/>
      <c r="J105" s="252"/>
      <c r="K105" s="252"/>
      <c r="L105" s="252"/>
      <c r="M105" s="253"/>
      <c r="N105" s="147"/>
      <c r="O105" s="147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</row>
    <row r="106" spans="1:45" s="103" customFormat="1" ht="12.75" hidden="1">
      <c r="A106" s="145" t="s">
        <v>107</v>
      </c>
      <c r="B106" s="145" t="s">
        <v>108</v>
      </c>
      <c r="C106" s="145" t="s">
        <v>109</v>
      </c>
      <c r="D106" s="145" t="s">
        <v>110</v>
      </c>
      <c r="E106" s="145">
        <v>5</v>
      </c>
      <c r="F106" s="145">
        <v>6</v>
      </c>
      <c r="G106" s="145">
        <v>7</v>
      </c>
      <c r="H106" s="145">
        <v>8</v>
      </c>
      <c r="I106" s="145">
        <v>9</v>
      </c>
      <c r="J106" s="145">
        <v>10</v>
      </c>
      <c r="K106" s="145">
        <v>11</v>
      </c>
      <c r="L106" s="145">
        <v>12</v>
      </c>
      <c r="M106" s="145">
        <v>13</v>
      </c>
      <c r="N106" s="145">
        <v>14</v>
      </c>
      <c r="O106" s="145">
        <v>15</v>
      </c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</row>
    <row r="107" spans="1:45" s="103" customFormat="1" ht="12.75" hidden="1">
      <c r="A107" s="145">
        <v>2.5</v>
      </c>
      <c r="B107" s="145">
        <v>1</v>
      </c>
      <c r="C107" s="145">
        <f>B107/2</f>
        <v>0.5</v>
      </c>
      <c r="D107" s="145">
        <f>A107*B107</f>
        <v>2.5</v>
      </c>
      <c r="E107" s="145" t="s">
        <v>103</v>
      </c>
      <c r="F107" s="145" t="s">
        <v>103</v>
      </c>
      <c r="G107" s="145" t="s">
        <v>103</v>
      </c>
      <c r="H107" s="145" t="s">
        <v>103</v>
      </c>
      <c r="I107" s="145" t="s">
        <v>103</v>
      </c>
      <c r="J107" s="145" t="s">
        <v>103</v>
      </c>
      <c r="K107" s="145" t="s">
        <v>103</v>
      </c>
      <c r="L107" s="145" t="s">
        <v>103</v>
      </c>
      <c r="M107" s="145" t="s">
        <v>103</v>
      </c>
      <c r="N107" s="145" t="s">
        <v>103</v>
      </c>
      <c r="O107" s="145" t="s">
        <v>103</v>
      </c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</row>
    <row r="108" spans="1:45" s="103" customFormat="1" ht="12.75" hidden="1">
      <c r="A108" s="145">
        <v>2.5</v>
      </c>
      <c r="B108" s="145">
        <f>B107+0.5</f>
        <v>1.5</v>
      </c>
      <c r="C108" s="145">
        <f aca="true" t="shared" si="9" ref="C108:C121">B108/2</f>
        <v>0.75</v>
      </c>
      <c r="D108" s="145">
        <f aca="true" t="shared" si="10" ref="D108:D121">A108*B108</f>
        <v>3.75</v>
      </c>
      <c r="E108" s="145" t="s">
        <v>103</v>
      </c>
      <c r="F108" s="145" t="s">
        <v>103</v>
      </c>
      <c r="G108" s="145" t="s">
        <v>103</v>
      </c>
      <c r="H108" s="145" t="s">
        <v>103</v>
      </c>
      <c r="I108" s="145" t="s">
        <v>103</v>
      </c>
      <c r="J108" s="145" t="s">
        <v>103</v>
      </c>
      <c r="K108" s="145" t="s">
        <v>103</v>
      </c>
      <c r="L108" s="145" t="s">
        <v>103</v>
      </c>
      <c r="M108" s="145" t="s">
        <v>103</v>
      </c>
      <c r="N108" s="145" t="s">
        <v>103</v>
      </c>
      <c r="O108" s="145" t="s">
        <v>103</v>
      </c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</row>
    <row r="109" spans="1:45" s="103" customFormat="1" ht="12.75" hidden="1">
      <c r="A109" s="145">
        <v>2.5</v>
      </c>
      <c r="B109" s="145">
        <f aca="true" t="shared" si="11" ref="B109:B121">B108+0.5</f>
        <v>2</v>
      </c>
      <c r="C109" s="145">
        <f t="shared" si="9"/>
        <v>1</v>
      </c>
      <c r="D109" s="145">
        <f t="shared" si="10"/>
        <v>5</v>
      </c>
      <c r="E109" s="145" t="s">
        <v>103</v>
      </c>
      <c r="F109" s="145" t="s">
        <v>103</v>
      </c>
      <c r="G109" s="145" t="s">
        <v>103</v>
      </c>
      <c r="H109" s="145" t="s">
        <v>103</v>
      </c>
      <c r="I109" s="145" t="s">
        <v>103</v>
      </c>
      <c r="J109" s="145" t="s">
        <v>103</v>
      </c>
      <c r="K109" s="145" t="s">
        <v>103</v>
      </c>
      <c r="L109" s="145" t="s">
        <v>103</v>
      </c>
      <c r="M109" s="145" t="s">
        <v>103</v>
      </c>
      <c r="N109" s="145" t="s">
        <v>103</v>
      </c>
      <c r="O109" s="145" t="s">
        <v>103</v>
      </c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</row>
    <row r="110" spans="1:45" s="103" customFormat="1" ht="12.75" hidden="1">
      <c r="A110" s="145">
        <v>2.5</v>
      </c>
      <c r="B110" s="145">
        <f t="shared" si="11"/>
        <v>2.5</v>
      </c>
      <c r="C110" s="145">
        <f t="shared" si="9"/>
        <v>1.25</v>
      </c>
      <c r="D110" s="145">
        <f t="shared" si="10"/>
        <v>6.25</v>
      </c>
      <c r="E110" s="145" t="s">
        <v>103</v>
      </c>
      <c r="F110" s="145" t="s">
        <v>103</v>
      </c>
      <c r="G110" s="145" t="s">
        <v>103</v>
      </c>
      <c r="H110" s="145" t="s">
        <v>103</v>
      </c>
      <c r="I110" s="145" t="s">
        <v>103</v>
      </c>
      <c r="J110" s="145" t="s">
        <v>103</v>
      </c>
      <c r="K110" s="145" t="s">
        <v>103</v>
      </c>
      <c r="L110" s="145" t="s">
        <v>103</v>
      </c>
      <c r="M110" s="145" t="s">
        <v>103</v>
      </c>
      <c r="N110" s="145" t="s">
        <v>103</v>
      </c>
      <c r="O110" s="145" t="s">
        <v>103</v>
      </c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</row>
    <row r="111" spans="1:45" s="103" customFormat="1" ht="12.75" hidden="1">
      <c r="A111" s="145">
        <v>2.5</v>
      </c>
      <c r="B111" s="145">
        <f t="shared" si="11"/>
        <v>3</v>
      </c>
      <c r="C111" s="145">
        <f t="shared" si="9"/>
        <v>1.5</v>
      </c>
      <c r="D111" s="145">
        <f t="shared" si="10"/>
        <v>7.5</v>
      </c>
      <c r="E111" s="145" t="s">
        <v>103</v>
      </c>
      <c r="F111" s="145" t="s">
        <v>103</v>
      </c>
      <c r="G111" s="145" t="s">
        <v>103</v>
      </c>
      <c r="H111" s="145" t="s">
        <v>103</v>
      </c>
      <c r="I111" s="145" t="s">
        <v>103</v>
      </c>
      <c r="J111" s="145" t="s">
        <v>103</v>
      </c>
      <c r="K111" s="145" t="s">
        <v>103</v>
      </c>
      <c r="L111" s="145" t="s">
        <v>103</v>
      </c>
      <c r="M111" s="145" t="s">
        <v>101</v>
      </c>
      <c r="N111" s="145" t="s">
        <v>101</v>
      </c>
      <c r="O111" s="145" t="s">
        <v>101</v>
      </c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</row>
    <row r="112" spans="1:45" s="103" customFormat="1" ht="12.75" hidden="1">
      <c r="A112" s="145">
        <v>2.5</v>
      </c>
      <c r="B112" s="145">
        <f t="shared" si="11"/>
        <v>3.5</v>
      </c>
      <c r="C112" s="145">
        <f t="shared" si="9"/>
        <v>1.75</v>
      </c>
      <c r="D112" s="145">
        <f t="shared" si="10"/>
        <v>8.75</v>
      </c>
      <c r="E112" s="145" t="s">
        <v>103</v>
      </c>
      <c r="F112" s="145" t="s">
        <v>103</v>
      </c>
      <c r="G112" s="145" t="s">
        <v>103</v>
      </c>
      <c r="H112" s="145" t="s">
        <v>103</v>
      </c>
      <c r="I112" s="145" t="s">
        <v>103</v>
      </c>
      <c r="J112" s="145" t="s">
        <v>103</v>
      </c>
      <c r="K112" s="145" t="s">
        <v>101</v>
      </c>
      <c r="L112" s="145" t="s">
        <v>101</v>
      </c>
      <c r="M112" s="145" t="s">
        <v>101</v>
      </c>
      <c r="N112" s="145" t="s">
        <v>101</v>
      </c>
      <c r="O112" s="145" t="s">
        <v>101</v>
      </c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</row>
    <row r="113" spans="1:45" s="103" customFormat="1" ht="12.75" hidden="1">
      <c r="A113" s="145">
        <v>2.5</v>
      </c>
      <c r="B113" s="145">
        <f t="shared" si="11"/>
        <v>4</v>
      </c>
      <c r="C113" s="145">
        <f t="shared" si="9"/>
        <v>2</v>
      </c>
      <c r="D113" s="145">
        <f t="shared" si="10"/>
        <v>10</v>
      </c>
      <c r="E113" s="145" t="s">
        <v>103</v>
      </c>
      <c r="F113" s="145" t="s">
        <v>103</v>
      </c>
      <c r="G113" s="145" t="s">
        <v>103</v>
      </c>
      <c r="H113" s="145" t="s">
        <v>103</v>
      </c>
      <c r="I113" s="145" t="s">
        <v>101</v>
      </c>
      <c r="J113" s="145" t="s">
        <v>101</v>
      </c>
      <c r="K113" s="145" t="s">
        <v>101</v>
      </c>
      <c r="L113" s="145" t="s">
        <v>101</v>
      </c>
      <c r="M113" s="145" t="s">
        <v>101</v>
      </c>
      <c r="N113" s="145" t="s">
        <v>101</v>
      </c>
      <c r="O113" s="145" t="s">
        <v>101</v>
      </c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</row>
    <row r="114" spans="1:45" s="103" customFormat="1" ht="12.75" hidden="1">
      <c r="A114" s="145">
        <v>2.5</v>
      </c>
      <c r="B114" s="145">
        <f t="shared" si="11"/>
        <v>4.5</v>
      </c>
      <c r="C114" s="145">
        <f t="shared" si="9"/>
        <v>2.25</v>
      </c>
      <c r="D114" s="145">
        <f t="shared" si="10"/>
        <v>11.25</v>
      </c>
      <c r="E114" s="145" t="s">
        <v>103</v>
      </c>
      <c r="F114" s="145" t="s">
        <v>103</v>
      </c>
      <c r="G114" s="145" t="s">
        <v>103</v>
      </c>
      <c r="H114" s="145" t="s">
        <v>101</v>
      </c>
      <c r="I114" s="145" t="s">
        <v>101</v>
      </c>
      <c r="J114" s="145" t="s">
        <v>101</v>
      </c>
      <c r="K114" s="145" t="s">
        <v>101</v>
      </c>
      <c r="L114" s="145" t="s">
        <v>101</v>
      </c>
      <c r="M114" s="147" t="s">
        <v>102</v>
      </c>
      <c r="N114" s="147" t="s">
        <v>102</v>
      </c>
      <c r="O114" s="147" t="s">
        <v>102</v>
      </c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</row>
    <row r="115" spans="1:45" s="103" customFormat="1" ht="12.75" hidden="1">
      <c r="A115" s="145">
        <v>2.5</v>
      </c>
      <c r="B115" s="145">
        <f t="shared" si="11"/>
        <v>5</v>
      </c>
      <c r="C115" s="145">
        <f t="shared" si="9"/>
        <v>2.5</v>
      </c>
      <c r="D115" s="145">
        <f t="shared" si="10"/>
        <v>12.5</v>
      </c>
      <c r="E115" s="145" t="s">
        <v>103</v>
      </c>
      <c r="F115" s="145" t="s">
        <v>103</v>
      </c>
      <c r="G115" s="145" t="s">
        <v>101</v>
      </c>
      <c r="H115" s="145" t="s">
        <v>101</v>
      </c>
      <c r="I115" s="145" t="s">
        <v>101</v>
      </c>
      <c r="J115" s="145" t="s">
        <v>101</v>
      </c>
      <c r="K115" s="145" t="s">
        <v>101</v>
      </c>
      <c r="L115" s="147" t="s">
        <v>102</v>
      </c>
      <c r="M115" s="147" t="s">
        <v>102</v>
      </c>
      <c r="N115" s="147" t="s">
        <v>102</v>
      </c>
      <c r="O115" s="147" t="s">
        <v>102</v>
      </c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</row>
    <row r="116" spans="1:45" s="103" customFormat="1" ht="12.75" hidden="1">
      <c r="A116" s="145">
        <v>2.5</v>
      </c>
      <c r="B116" s="145">
        <f t="shared" si="11"/>
        <v>5.5</v>
      </c>
      <c r="C116" s="145">
        <f t="shared" si="9"/>
        <v>2.75</v>
      </c>
      <c r="D116" s="145">
        <f t="shared" si="10"/>
        <v>13.75</v>
      </c>
      <c r="E116" s="145" t="s">
        <v>103</v>
      </c>
      <c r="F116" s="145" t="s">
        <v>101</v>
      </c>
      <c r="G116" s="145" t="s">
        <v>101</v>
      </c>
      <c r="H116" s="145" t="s">
        <v>101</v>
      </c>
      <c r="I116" s="145" t="s">
        <v>101</v>
      </c>
      <c r="J116" s="147" t="s">
        <v>102</v>
      </c>
      <c r="K116" s="147" t="s">
        <v>102</v>
      </c>
      <c r="L116" s="147" t="s">
        <v>102</v>
      </c>
      <c r="M116" s="147" t="s">
        <v>102</v>
      </c>
      <c r="N116" s="147" t="s">
        <v>102</v>
      </c>
      <c r="O116" s="147" t="s">
        <v>102</v>
      </c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</row>
    <row r="117" spans="1:45" s="103" customFormat="1" ht="12.75" hidden="1">
      <c r="A117" s="145">
        <v>2.5</v>
      </c>
      <c r="B117" s="145">
        <f t="shared" si="11"/>
        <v>6</v>
      </c>
      <c r="C117" s="145">
        <f t="shared" si="9"/>
        <v>3</v>
      </c>
      <c r="D117" s="145">
        <f t="shared" si="10"/>
        <v>15</v>
      </c>
      <c r="E117" s="145" t="s">
        <v>101</v>
      </c>
      <c r="F117" s="145" t="s">
        <v>101</v>
      </c>
      <c r="G117" s="145" t="s">
        <v>101</v>
      </c>
      <c r="H117" s="145" t="s">
        <v>101</v>
      </c>
      <c r="I117" s="147" t="s">
        <v>102</v>
      </c>
      <c r="J117" s="147" t="s">
        <v>102</v>
      </c>
      <c r="K117" s="147" t="s">
        <v>102</v>
      </c>
      <c r="L117" s="147" t="s">
        <v>102</v>
      </c>
      <c r="M117" s="147" t="s">
        <v>102</v>
      </c>
      <c r="N117" s="147" t="s">
        <v>102</v>
      </c>
      <c r="O117" s="147" t="s">
        <v>102</v>
      </c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</row>
    <row r="118" spans="1:45" s="103" customFormat="1" ht="12.75" hidden="1">
      <c r="A118" s="145">
        <v>2.5</v>
      </c>
      <c r="B118" s="145">
        <f t="shared" si="11"/>
        <v>6.5</v>
      </c>
      <c r="C118" s="145">
        <f t="shared" si="9"/>
        <v>3.25</v>
      </c>
      <c r="D118" s="145">
        <f t="shared" si="10"/>
        <v>16.25</v>
      </c>
      <c r="E118" s="145" t="s">
        <v>101</v>
      </c>
      <c r="F118" s="145" t="s">
        <v>101</v>
      </c>
      <c r="G118" s="145" t="s">
        <v>101</v>
      </c>
      <c r="H118" s="147" t="s">
        <v>102</v>
      </c>
      <c r="I118" s="147" t="s">
        <v>102</v>
      </c>
      <c r="J118" s="147" t="s">
        <v>102</v>
      </c>
      <c r="K118" s="147" t="s">
        <v>102</v>
      </c>
      <c r="L118" s="147" t="s">
        <v>102</v>
      </c>
      <c r="M118" s="147" t="s">
        <v>102</v>
      </c>
      <c r="N118" s="147" t="s">
        <v>102</v>
      </c>
      <c r="O118" s="147" t="s">
        <v>111</v>
      </c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</row>
    <row r="119" spans="1:45" s="103" customFormat="1" ht="12.75" hidden="1">
      <c r="A119" s="145">
        <v>2.5</v>
      </c>
      <c r="B119" s="145">
        <f t="shared" si="11"/>
        <v>7</v>
      </c>
      <c r="C119" s="145">
        <f t="shared" si="9"/>
        <v>3.5</v>
      </c>
      <c r="D119" s="145">
        <f t="shared" si="10"/>
        <v>17.5</v>
      </c>
      <c r="E119" s="145" t="s">
        <v>101</v>
      </c>
      <c r="F119" s="145" t="s">
        <v>101</v>
      </c>
      <c r="G119" s="147" t="s">
        <v>102</v>
      </c>
      <c r="H119" s="147" t="s">
        <v>102</v>
      </c>
      <c r="I119" s="147" t="s">
        <v>102</v>
      </c>
      <c r="J119" s="147" t="s">
        <v>102</v>
      </c>
      <c r="K119" s="147" t="s">
        <v>102</v>
      </c>
      <c r="L119" s="147" t="s">
        <v>102</v>
      </c>
      <c r="M119" s="147" t="s">
        <v>102</v>
      </c>
      <c r="N119" s="147" t="s">
        <v>111</v>
      </c>
      <c r="O119" s="147" t="s">
        <v>111</v>
      </c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</row>
    <row r="120" spans="1:45" s="103" customFormat="1" ht="12.75" hidden="1">
      <c r="A120" s="145">
        <v>2.5</v>
      </c>
      <c r="B120" s="145">
        <f t="shared" si="11"/>
        <v>7.5</v>
      </c>
      <c r="C120" s="145">
        <f t="shared" si="9"/>
        <v>3.75</v>
      </c>
      <c r="D120" s="145">
        <f t="shared" si="10"/>
        <v>18.75</v>
      </c>
      <c r="E120" s="145" t="s">
        <v>101</v>
      </c>
      <c r="F120" s="147" t="s">
        <v>102</v>
      </c>
      <c r="G120" s="147" t="s">
        <v>102</v>
      </c>
      <c r="H120" s="147" t="s">
        <v>102</v>
      </c>
      <c r="I120" s="147" t="s">
        <v>102</v>
      </c>
      <c r="J120" s="147" t="s">
        <v>102</v>
      </c>
      <c r="K120" s="147" t="s">
        <v>102</v>
      </c>
      <c r="L120" s="147" t="s">
        <v>102</v>
      </c>
      <c r="M120" s="147" t="s">
        <v>111</v>
      </c>
      <c r="N120" s="147" t="s">
        <v>111</v>
      </c>
      <c r="O120" s="147" t="s">
        <v>111</v>
      </c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</row>
    <row r="121" spans="1:45" s="103" customFormat="1" ht="12.75" hidden="1">
      <c r="A121" s="145">
        <v>2.5</v>
      </c>
      <c r="B121" s="145">
        <f t="shared" si="11"/>
        <v>8</v>
      </c>
      <c r="C121" s="145">
        <f t="shared" si="9"/>
        <v>4</v>
      </c>
      <c r="D121" s="145">
        <f t="shared" si="10"/>
        <v>20</v>
      </c>
      <c r="E121" s="147" t="s">
        <v>102</v>
      </c>
      <c r="F121" s="147" t="s">
        <v>102</v>
      </c>
      <c r="G121" s="147" t="s">
        <v>102</v>
      </c>
      <c r="H121" s="147" t="s">
        <v>102</v>
      </c>
      <c r="I121" s="147" t="s">
        <v>102</v>
      </c>
      <c r="J121" s="147" t="s">
        <v>102</v>
      </c>
      <c r="K121" s="147" t="s">
        <v>102</v>
      </c>
      <c r="L121" s="147" t="s">
        <v>111</v>
      </c>
      <c r="M121" s="147" t="s">
        <v>111</v>
      </c>
      <c r="N121" s="147" t="s">
        <v>111</v>
      </c>
      <c r="O121" s="147" t="s">
        <v>111</v>
      </c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</row>
    <row r="122" spans="1:45" s="103" customFormat="1" ht="12.75" hidden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7"/>
      <c r="O122" s="147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</row>
    <row r="123" spans="1:45" s="103" customFormat="1" ht="12.75" hidden="1">
      <c r="A123" s="145"/>
      <c r="B123" s="145"/>
      <c r="C123" s="145"/>
      <c r="D123" s="145"/>
      <c r="E123" s="251">
        <v>5</v>
      </c>
      <c r="F123" s="252"/>
      <c r="G123" s="252"/>
      <c r="H123" s="252"/>
      <c r="I123" s="252"/>
      <c r="J123" s="252"/>
      <c r="K123" s="252"/>
      <c r="L123" s="252"/>
      <c r="M123" s="253"/>
      <c r="N123" s="147"/>
      <c r="O123" s="147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</row>
    <row r="124" spans="1:45" s="103" customFormat="1" ht="12.75" hidden="1">
      <c r="A124" s="145" t="s">
        <v>107</v>
      </c>
      <c r="B124" s="145" t="s">
        <v>108</v>
      </c>
      <c r="C124" s="145" t="s">
        <v>109</v>
      </c>
      <c r="D124" s="145" t="s">
        <v>110</v>
      </c>
      <c r="E124" s="145">
        <v>5</v>
      </c>
      <c r="F124" s="145">
        <v>6</v>
      </c>
      <c r="G124" s="145">
        <v>7</v>
      </c>
      <c r="H124" s="145">
        <v>8</v>
      </c>
      <c r="I124" s="145">
        <v>9</v>
      </c>
      <c r="J124" s="145">
        <v>10</v>
      </c>
      <c r="K124" s="145">
        <v>11</v>
      </c>
      <c r="L124" s="145">
        <v>12</v>
      </c>
      <c r="M124" s="145">
        <v>13</v>
      </c>
      <c r="N124" s="145">
        <v>14</v>
      </c>
      <c r="O124" s="145">
        <v>15</v>
      </c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</row>
    <row r="125" spans="1:45" s="103" customFormat="1" ht="12.75" hidden="1">
      <c r="A125" s="145">
        <v>3</v>
      </c>
      <c r="B125" s="145">
        <v>1</v>
      </c>
      <c r="C125" s="145">
        <f>B125/2</f>
        <v>0.5</v>
      </c>
      <c r="D125" s="145">
        <f>A125*B125</f>
        <v>3</v>
      </c>
      <c r="E125" s="145" t="s">
        <v>103</v>
      </c>
      <c r="F125" s="145" t="s">
        <v>103</v>
      </c>
      <c r="G125" s="145" t="s">
        <v>103</v>
      </c>
      <c r="H125" s="145" t="s">
        <v>103</v>
      </c>
      <c r="I125" s="145" t="s">
        <v>103</v>
      </c>
      <c r="J125" s="145" t="s">
        <v>103</v>
      </c>
      <c r="K125" s="145" t="s">
        <v>103</v>
      </c>
      <c r="L125" s="145" t="s">
        <v>103</v>
      </c>
      <c r="M125" s="145" t="s">
        <v>103</v>
      </c>
      <c r="N125" s="145" t="s">
        <v>103</v>
      </c>
      <c r="O125" s="145" t="s">
        <v>103</v>
      </c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</row>
    <row r="126" spans="1:45" s="103" customFormat="1" ht="12.75" hidden="1">
      <c r="A126" s="145">
        <v>3</v>
      </c>
      <c r="B126" s="145">
        <f>B125+0.5</f>
        <v>1.5</v>
      </c>
      <c r="C126" s="145">
        <f aca="true" t="shared" si="12" ref="C126:C139">B126/2</f>
        <v>0.75</v>
      </c>
      <c r="D126" s="145">
        <f aca="true" t="shared" si="13" ref="D126:D139">A126*B126</f>
        <v>4.5</v>
      </c>
      <c r="E126" s="145" t="s">
        <v>103</v>
      </c>
      <c r="F126" s="145" t="s">
        <v>103</v>
      </c>
      <c r="G126" s="145" t="s">
        <v>103</v>
      </c>
      <c r="H126" s="145" t="s">
        <v>103</v>
      </c>
      <c r="I126" s="145" t="s">
        <v>103</v>
      </c>
      <c r="J126" s="145" t="s">
        <v>103</v>
      </c>
      <c r="K126" s="145" t="s">
        <v>103</v>
      </c>
      <c r="L126" s="145" t="s">
        <v>103</v>
      </c>
      <c r="M126" s="145" t="s">
        <v>103</v>
      </c>
      <c r="N126" s="145" t="s">
        <v>103</v>
      </c>
      <c r="O126" s="145" t="s">
        <v>103</v>
      </c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</row>
    <row r="127" spans="1:45" s="103" customFormat="1" ht="12.75" hidden="1">
      <c r="A127" s="145">
        <v>3</v>
      </c>
      <c r="B127" s="145">
        <f aca="true" t="shared" si="14" ref="B127:B139">B126+0.5</f>
        <v>2</v>
      </c>
      <c r="C127" s="145">
        <f t="shared" si="12"/>
        <v>1</v>
      </c>
      <c r="D127" s="145">
        <f t="shared" si="13"/>
        <v>6</v>
      </c>
      <c r="E127" s="145" t="s">
        <v>103</v>
      </c>
      <c r="F127" s="145" t="s">
        <v>103</v>
      </c>
      <c r="G127" s="145" t="s">
        <v>103</v>
      </c>
      <c r="H127" s="145" t="s">
        <v>103</v>
      </c>
      <c r="I127" s="145" t="s">
        <v>103</v>
      </c>
      <c r="J127" s="145" t="s">
        <v>103</v>
      </c>
      <c r="K127" s="145" t="s">
        <v>103</v>
      </c>
      <c r="L127" s="145" t="s">
        <v>103</v>
      </c>
      <c r="M127" s="145" t="s">
        <v>103</v>
      </c>
      <c r="N127" s="145" t="s">
        <v>103</v>
      </c>
      <c r="O127" s="145" t="s">
        <v>103</v>
      </c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</row>
    <row r="128" spans="1:45" s="103" customFormat="1" ht="12.75" hidden="1">
      <c r="A128" s="145">
        <v>3</v>
      </c>
      <c r="B128" s="145">
        <f t="shared" si="14"/>
        <v>2.5</v>
      </c>
      <c r="C128" s="145">
        <f t="shared" si="12"/>
        <v>1.25</v>
      </c>
      <c r="D128" s="145">
        <f t="shared" si="13"/>
        <v>7.5</v>
      </c>
      <c r="E128" s="145" t="s">
        <v>103</v>
      </c>
      <c r="F128" s="145" t="s">
        <v>103</v>
      </c>
      <c r="G128" s="145" t="s">
        <v>103</v>
      </c>
      <c r="H128" s="145" t="s">
        <v>103</v>
      </c>
      <c r="I128" s="145" t="s">
        <v>103</v>
      </c>
      <c r="J128" s="145" t="s">
        <v>103</v>
      </c>
      <c r="K128" s="145" t="s">
        <v>103</v>
      </c>
      <c r="L128" s="145" t="s">
        <v>103</v>
      </c>
      <c r="M128" s="145" t="s">
        <v>103</v>
      </c>
      <c r="N128" s="145" t="s">
        <v>101</v>
      </c>
      <c r="O128" s="145" t="s">
        <v>101</v>
      </c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</row>
    <row r="129" spans="1:45" s="103" customFormat="1" ht="12.75" hidden="1">
      <c r="A129" s="145">
        <v>3</v>
      </c>
      <c r="B129" s="145">
        <f t="shared" si="14"/>
        <v>3</v>
      </c>
      <c r="C129" s="145">
        <f t="shared" si="12"/>
        <v>1.5</v>
      </c>
      <c r="D129" s="145">
        <f t="shared" si="13"/>
        <v>9</v>
      </c>
      <c r="E129" s="145" t="s">
        <v>103</v>
      </c>
      <c r="F129" s="145" t="s">
        <v>103</v>
      </c>
      <c r="G129" s="145" t="s">
        <v>103</v>
      </c>
      <c r="H129" s="145" t="s">
        <v>103</v>
      </c>
      <c r="I129" s="145" t="s">
        <v>103</v>
      </c>
      <c r="J129" s="145" t="s">
        <v>103</v>
      </c>
      <c r="K129" s="145" t="s">
        <v>101</v>
      </c>
      <c r="L129" s="145" t="s">
        <v>101</v>
      </c>
      <c r="M129" s="145" t="s">
        <v>101</v>
      </c>
      <c r="N129" s="145" t="s">
        <v>101</v>
      </c>
      <c r="O129" s="145" t="s">
        <v>101</v>
      </c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</row>
    <row r="130" spans="1:45" s="103" customFormat="1" ht="12.75" hidden="1">
      <c r="A130" s="145">
        <v>3</v>
      </c>
      <c r="B130" s="145">
        <f t="shared" si="14"/>
        <v>3.5</v>
      </c>
      <c r="C130" s="145">
        <f t="shared" si="12"/>
        <v>1.75</v>
      </c>
      <c r="D130" s="145">
        <f t="shared" si="13"/>
        <v>10.5</v>
      </c>
      <c r="E130" s="145" t="s">
        <v>103</v>
      </c>
      <c r="F130" s="145" t="s">
        <v>103</v>
      </c>
      <c r="G130" s="145" t="s">
        <v>103</v>
      </c>
      <c r="H130" s="145" t="s">
        <v>103</v>
      </c>
      <c r="I130" s="145" t="s">
        <v>101</v>
      </c>
      <c r="J130" s="145" t="s">
        <v>101</v>
      </c>
      <c r="K130" s="145" t="s">
        <v>101</v>
      </c>
      <c r="L130" s="145" t="s">
        <v>101</v>
      </c>
      <c r="M130" s="145" t="s">
        <v>101</v>
      </c>
      <c r="N130" s="145" t="s">
        <v>101</v>
      </c>
      <c r="O130" s="147" t="s">
        <v>102</v>
      </c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</row>
    <row r="131" spans="1:45" s="103" customFormat="1" ht="12.75" hidden="1">
      <c r="A131" s="145">
        <v>3</v>
      </c>
      <c r="B131" s="145">
        <f t="shared" si="14"/>
        <v>4</v>
      </c>
      <c r="C131" s="145">
        <f t="shared" si="12"/>
        <v>2</v>
      </c>
      <c r="D131" s="145">
        <f t="shared" si="13"/>
        <v>12</v>
      </c>
      <c r="E131" s="145" t="s">
        <v>103</v>
      </c>
      <c r="F131" s="145" t="s">
        <v>103</v>
      </c>
      <c r="G131" s="145" t="s">
        <v>101</v>
      </c>
      <c r="H131" s="145" t="s">
        <v>101</v>
      </c>
      <c r="I131" s="145" t="s">
        <v>101</v>
      </c>
      <c r="J131" s="145" t="s">
        <v>101</v>
      </c>
      <c r="K131" s="145" t="s">
        <v>101</v>
      </c>
      <c r="L131" s="145" t="s">
        <v>101</v>
      </c>
      <c r="M131" s="147" t="s">
        <v>102</v>
      </c>
      <c r="N131" s="147" t="s">
        <v>102</v>
      </c>
      <c r="O131" s="147" t="s">
        <v>102</v>
      </c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</row>
    <row r="132" spans="1:45" s="103" customFormat="1" ht="12.75" hidden="1">
      <c r="A132" s="145">
        <v>3</v>
      </c>
      <c r="B132" s="145">
        <f t="shared" si="14"/>
        <v>4.5</v>
      </c>
      <c r="C132" s="145">
        <f t="shared" si="12"/>
        <v>2.25</v>
      </c>
      <c r="D132" s="145">
        <f t="shared" si="13"/>
        <v>13.5</v>
      </c>
      <c r="E132" s="145" t="s">
        <v>103</v>
      </c>
      <c r="F132" s="145" t="s">
        <v>101</v>
      </c>
      <c r="G132" s="145" t="s">
        <v>101</v>
      </c>
      <c r="H132" s="145" t="s">
        <v>101</v>
      </c>
      <c r="I132" s="145" t="s">
        <v>101</v>
      </c>
      <c r="J132" s="145" t="s">
        <v>101</v>
      </c>
      <c r="K132" s="147" t="s">
        <v>102</v>
      </c>
      <c r="L132" s="147" t="s">
        <v>102</v>
      </c>
      <c r="M132" s="147" t="s">
        <v>102</v>
      </c>
      <c r="N132" s="147" t="s">
        <v>102</v>
      </c>
      <c r="O132" s="147" t="s">
        <v>102</v>
      </c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</row>
    <row r="133" spans="1:45" s="103" customFormat="1" ht="12.75" hidden="1">
      <c r="A133" s="145">
        <v>3</v>
      </c>
      <c r="B133" s="145">
        <f t="shared" si="14"/>
        <v>5</v>
      </c>
      <c r="C133" s="145">
        <f t="shared" si="12"/>
        <v>2.5</v>
      </c>
      <c r="D133" s="145">
        <f t="shared" si="13"/>
        <v>15</v>
      </c>
      <c r="E133" s="145" t="s">
        <v>101</v>
      </c>
      <c r="F133" s="145" t="s">
        <v>101</v>
      </c>
      <c r="G133" s="145" t="s">
        <v>101</v>
      </c>
      <c r="H133" s="145" t="s">
        <v>101</v>
      </c>
      <c r="I133" s="147" t="s">
        <v>102</v>
      </c>
      <c r="J133" s="147" t="s">
        <v>102</v>
      </c>
      <c r="K133" s="147" t="s">
        <v>102</v>
      </c>
      <c r="L133" s="147" t="s">
        <v>102</v>
      </c>
      <c r="M133" s="147" t="s">
        <v>102</v>
      </c>
      <c r="N133" s="147" t="s">
        <v>102</v>
      </c>
      <c r="O133" s="147" t="s">
        <v>102</v>
      </c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</row>
    <row r="134" spans="1:45" s="103" customFormat="1" ht="12.75" hidden="1">
      <c r="A134" s="145">
        <v>3</v>
      </c>
      <c r="B134" s="145">
        <f t="shared" si="14"/>
        <v>5.5</v>
      </c>
      <c r="C134" s="145">
        <f t="shared" si="12"/>
        <v>2.75</v>
      </c>
      <c r="D134" s="145">
        <f t="shared" si="13"/>
        <v>16.5</v>
      </c>
      <c r="E134" s="145" t="s">
        <v>101</v>
      </c>
      <c r="F134" s="145" t="s">
        <v>101</v>
      </c>
      <c r="G134" s="145" t="s">
        <v>101</v>
      </c>
      <c r="H134" s="147" t="s">
        <v>102</v>
      </c>
      <c r="I134" s="147" t="s">
        <v>102</v>
      </c>
      <c r="J134" s="147" t="s">
        <v>102</v>
      </c>
      <c r="K134" s="147" t="s">
        <v>102</v>
      </c>
      <c r="L134" s="147" t="s">
        <v>102</v>
      </c>
      <c r="M134" s="147" t="s">
        <v>102</v>
      </c>
      <c r="N134" s="147" t="s">
        <v>102</v>
      </c>
      <c r="O134" s="147" t="s">
        <v>111</v>
      </c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</row>
    <row r="135" spans="1:45" s="103" customFormat="1" ht="12.75" hidden="1">
      <c r="A135" s="145">
        <v>3</v>
      </c>
      <c r="B135" s="145">
        <f t="shared" si="14"/>
        <v>6</v>
      </c>
      <c r="C135" s="145">
        <f t="shared" si="12"/>
        <v>3</v>
      </c>
      <c r="D135" s="145">
        <f t="shared" si="13"/>
        <v>18</v>
      </c>
      <c r="E135" s="145" t="s">
        <v>101</v>
      </c>
      <c r="F135" s="145" t="s">
        <v>101</v>
      </c>
      <c r="G135" s="147" t="s">
        <v>102</v>
      </c>
      <c r="H135" s="147" t="s">
        <v>102</v>
      </c>
      <c r="I135" s="147" t="s">
        <v>102</v>
      </c>
      <c r="J135" s="147" t="s">
        <v>102</v>
      </c>
      <c r="K135" s="147" t="s">
        <v>102</v>
      </c>
      <c r="L135" s="147" t="s">
        <v>102</v>
      </c>
      <c r="M135" s="147" t="s">
        <v>102</v>
      </c>
      <c r="N135" s="147" t="s">
        <v>111</v>
      </c>
      <c r="O135" s="147" t="s">
        <v>111</v>
      </c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</row>
    <row r="136" spans="1:45" s="103" customFormat="1" ht="12.75" hidden="1">
      <c r="A136" s="145">
        <v>3</v>
      </c>
      <c r="B136" s="145">
        <f t="shared" si="14"/>
        <v>6.5</v>
      </c>
      <c r="C136" s="145">
        <f t="shared" si="12"/>
        <v>3.25</v>
      </c>
      <c r="D136" s="145">
        <f t="shared" si="13"/>
        <v>19.5</v>
      </c>
      <c r="E136" s="145" t="s">
        <v>101</v>
      </c>
      <c r="F136" s="147" t="s">
        <v>102</v>
      </c>
      <c r="G136" s="147" t="s">
        <v>102</v>
      </c>
      <c r="H136" s="147" t="s">
        <v>102</v>
      </c>
      <c r="I136" s="147" t="s">
        <v>102</v>
      </c>
      <c r="J136" s="147" t="s">
        <v>102</v>
      </c>
      <c r="K136" s="147" t="s">
        <v>102</v>
      </c>
      <c r="L136" s="147" t="s">
        <v>102</v>
      </c>
      <c r="M136" s="147" t="s">
        <v>111</v>
      </c>
      <c r="N136" s="147" t="s">
        <v>111</v>
      </c>
      <c r="O136" s="147" t="s">
        <v>111</v>
      </c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</row>
    <row r="137" spans="1:45" s="103" customFormat="1" ht="12.75" hidden="1">
      <c r="A137" s="145">
        <v>3</v>
      </c>
      <c r="B137" s="145">
        <f t="shared" si="14"/>
        <v>7</v>
      </c>
      <c r="C137" s="145">
        <f t="shared" si="12"/>
        <v>3.5</v>
      </c>
      <c r="D137" s="145">
        <f t="shared" si="13"/>
        <v>21</v>
      </c>
      <c r="E137" s="147" t="s">
        <v>102</v>
      </c>
      <c r="F137" s="147" t="s">
        <v>102</v>
      </c>
      <c r="G137" s="147" t="s">
        <v>102</v>
      </c>
      <c r="H137" s="147" t="s">
        <v>102</v>
      </c>
      <c r="I137" s="147" t="s">
        <v>102</v>
      </c>
      <c r="J137" s="147" t="s">
        <v>102</v>
      </c>
      <c r="K137" s="147" t="s">
        <v>102</v>
      </c>
      <c r="L137" s="147" t="s">
        <v>111</v>
      </c>
      <c r="M137" s="147" t="s">
        <v>111</v>
      </c>
      <c r="N137" s="147" t="s">
        <v>111</v>
      </c>
      <c r="O137" s="147" t="s">
        <v>111</v>
      </c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</row>
    <row r="138" spans="1:45" s="103" customFormat="1" ht="12.75" hidden="1">
      <c r="A138" s="145">
        <v>3</v>
      </c>
      <c r="B138" s="145">
        <f t="shared" si="14"/>
        <v>7.5</v>
      </c>
      <c r="C138" s="145">
        <f t="shared" si="12"/>
        <v>3.75</v>
      </c>
      <c r="D138" s="145">
        <f t="shared" si="13"/>
        <v>22.5</v>
      </c>
      <c r="E138" s="147" t="s">
        <v>102</v>
      </c>
      <c r="F138" s="147" t="s">
        <v>102</v>
      </c>
      <c r="G138" s="147" t="s">
        <v>102</v>
      </c>
      <c r="H138" s="147" t="s">
        <v>102</v>
      </c>
      <c r="I138" s="147" t="s">
        <v>102</v>
      </c>
      <c r="J138" s="147" t="s">
        <v>111</v>
      </c>
      <c r="K138" s="147" t="s">
        <v>111</v>
      </c>
      <c r="L138" s="147" t="s">
        <v>111</v>
      </c>
      <c r="M138" s="147" t="s">
        <v>111</v>
      </c>
      <c r="N138" s="147" t="s">
        <v>111</v>
      </c>
      <c r="O138" s="147" t="s">
        <v>111</v>
      </c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</row>
    <row r="139" spans="1:45" s="103" customFormat="1" ht="12.75" hidden="1">
      <c r="A139" s="145">
        <v>3</v>
      </c>
      <c r="B139" s="145">
        <f t="shared" si="14"/>
        <v>8</v>
      </c>
      <c r="C139" s="145">
        <f t="shared" si="12"/>
        <v>4</v>
      </c>
      <c r="D139" s="145">
        <f t="shared" si="13"/>
        <v>24</v>
      </c>
      <c r="E139" s="147" t="s">
        <v>102</v>
      </c>
      <c r="F139" s="147" t="s">
        <v>102</v>
      </c>
      <c r="G139" s="147" t="s">
        <v>102</v>
      </c>
      <c r="H139" s="147" t="s">
        <v>102</v>
      </c>
      <c r="I139" s="147" t="s">
        <v>111</v>
      </c>
      <c r="J139" s="147" t="s">
        <v>111</v>
      </c>
      <c r="K139" s="147" t="s">
        <v>111</v>
      </c>
      <c r="L139" s="147" t="s">
        <v>111</v>
      </c>
      <c r="M139" s="147" t="s">
        <v>111</v>
      </c>
      <c r="N139" s="147" t="s">
        <v>111</v>
      </c>
      <c r="O139" s="147" t="s">
        <v>111</v>
      </c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</row>
    <row r="140" spans="1:45" s="103" customFormat="1" ht="12.75" hidden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7"/>
      <c r="O140" s="147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</row>
    <row r="141" spans="1:45" s="103" customFormat="1" ht="12.75" hidden="1">
      <c r="A141" s="145"/>
      <c r="B141" s="145"/>
      <c r="C141" s="145"/>
      <c r="D141" s="145"/>
      <c r="E141" s="251">
        <v>5</v>
      </c>
      <c r="F141" s="252"/>
      <c r="G141" s="252"/>
      <c r="H141" s="252"/>
      <c r="I141" s="252"/>
      <c r="J141" s="252"/>
      <c r="K141" s="252"/>
      <c r="L141" s="252"/>
      <c r="M141" s="253"/>
      <c r="N141" s="147"/>
      <c r="O141" s="147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</row>
    <row r="142" spans="1:45" s="103" customFormat="1" ht="12.75" hidden="1">
      <c r="A142" s="145" t="s">
        <v>107</v>
      </c>
      <c r="B142" s="145" t="s">
        <v>108</v>
      </c>
      <c r="C142" s="145" t="s">
        <v>109</v>
      </c>
      <c r="D142" s="145" t="s">
        <v>110</v>
      </c>
      <c r="E142" s="145">
        <v>5</v>
      </c>
      <c r="F142" s="145">
        <v>6</v>
      </c>
      <c r="G142" s="145">
        <v>7</v>
      </c>
      <c r="H142" s="145">
        <v>8</v>
      </c>
      <c r="I142" s="145">
        <v>9</v>
      </c>
      <c r="J142" s="145">
        <v>10</v>
      </c>
      <c r="K142" s="145">
        <v>11</v>
      </c>
      <c r="L142" s="145">
        <v>12</v>
      </c>
      <c r="M142" s="145">
        <v>13</v>
      </c>
      <c r="N142" s="145">
        <v>14</v>
      </c>
      <c r="O142" s="145">
        <v>15</v>
      </c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</row>
    <row r="143" spans="1:45" s="103" customFormat="1" ht="12.75" hidden="1">
      <c r="A143" s="145">
        <v>3.5</v>
      </c>
      <c r="B143" s="145">
        <v>1</v>
      </c>
      <c r="C143" s="145">
        <f>B143/2</f>
        <v>0.5</v>
      </c>
      <c r="D143" s="145">
        <f>A143*B143</f>
        <v>3.5</v>
      </c>
      <c r="E143" s="145" t="s">
        <v>103</v>
      </c>
      <c r="F143" s="145" t="s">
        <v>103</v>
      </c>
      <c r="G143" s="145" t="s">
        <v>103</v>
      </c>
      <c r="H143" s="145" t="s">
        <v>103</v>
      </c>
      <c r="I143" s="145" t="s">
        <v>103</v>
      </c>
      <c r="J143" s="145" t="s">
        <v>103</v>
      </c>
      <c r="K143" s="145" t="s">
        <v>103</v>
      </c>
      <c r="L143" s="145" t="s">
        <v>103</v>
      </c>
      <c r="M143" s="145" t="s">
        <v>103</v>
      </c>
      <c r="N143" s="145" t="s">
        <v>103</v>
      </c>
      <c r="O143" s="145" t="s">
        <v>103</v>
      </c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</row>
    <row r="144" spans="1:45" s="103" customFormat="1" ht="12.75" hidden="1">
      <c r="A144" s="145">
        <v>3.5</v>
      </c>
      <c r="B144" s="145">
        <f>B143+0.5</f>
        <v>1.5</v>
      </c>
      <c r="C144" s="145">
        <f aca="true" t="shared" si="15" ref="C144:C157">B144/2</f>
        <v>0.75</v>
      </c>
      <c r="D144" s="145">
        <f aca="true" t="shared" si="16" ref="D144:D157">A144*B144</f>
        <v>5.25</v>
      </c>
      <c r="E144" s="145" t="s">
        <v>103</v>
      </c>
      <c r="F144" s="145" t="s">
        <v>103</v>
      </c>
      <c r="G144" s="145" t="s">
        <v>103</v>
      </c>
      <c r="H144" s="145" t="s">
        <v>103</v>
      </c>
      <c r="I144" s="145" t="s">
        <v>103</v>
      </c>
      <c r="J144" s="145" t="s">
        <v>103</v>
      </c>
      <c r="K144" s="145" t="s">
        <v>103</v>
      </c>
      <c r="L144" s="145" t="s">
        <v>103</v>
      </c>
      <c r="M144" s="145" t="s">
        <v>103</v>
      </c>
      <c r="N144" s="145" t="s">
        <v>103</v>
      </c>
      <c r="O144" s="145" t="s">
        <v>103</v>
      </c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</row>
    <row r="145" spans="1:45" s="103" customFormat="1" ht="12.75" hidden="1">
      <c r="A145" s="145">
        <v>3.5</v>
      </c>
      <c r="B145" s="145">
        <f aca="true" t="shared" si="17" ref="B145:B157">B144+0.5</f>
        <v>2</v>
      </c>
      <c r="C145" s="145">
        <f t="shared" si="15"/>
        <v>1</v>
      </c>
      <c r="D145" s="145">
        <f t="shared" si="16"/>
        <v>7</v>
      </c>
      <c r="E145" s="145" t="s">
        <v>103</v>
      </c>
      <c r="F145" s="145" t="s">
        <v>103</v>
      </c>
      <c r="G145" s="145" t="s">
        <v>103</v>
      </c>
      <c r="H145" s="145" t="s">
        <v>103</v>
      </c>
      <c r="I145" s="145" t="s">
        <v>103</v>
      </c>
      <c r="J145" s="145" t="s">
        <v>103</v>
      </c>
      <c r="K145" s="145" t="s">
        <v>103</v>
      </c>
      <c r="L145" s="145" t="s">
        <v>103</v>
      </c>
      <c r="M145" s="145" t="s">
        <v>103</v>
      </c>
      <c r="N145" s="145" t="s">
        <v>103</v>
      </c>
      <c r="O145" s="145" t="s">
        <v>101</v>
      </c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</row>
    <row r="146" spans="1:45" s="103" customFormat="1" ht="12.75" hidden="1">
      <c r="A146" s="145">
        <v>3.5</v>
      </c>
      <c r="B146" s="145">
        <f t="shared" si="17"/>
        <v>2.5</v>
      </c>
      <c r="C146" s="145">
        <f t="shared" si="15"/>
        <v>1.25</v>
      </c>
      <c r="D146" s="145">
        <f t="shared" si="16"/>
        <v>8.75</v>
      </c>
      <c r="E146" s="145" t="s">
        <v>103</v>
      </c>
      <c r="F146" s="145" t="s">
        <v>103</v>
      </c>
      <c r="G146" s="145" t="s">
        <v>103</v>
      </c>
      <c r="H146" s="145" t="s">
        <v>103</v>
      </c>
      <c r="I146" s="145" t="s">
        <v>103</v>
      </c>
      <c r="J146" s="145" t="s">
        <v>103</v>
      </c>
      <c r="K146" s="145" t="s">
        <v>103</v>
      </c>
      <c r="L146" s="145" t="s">
        <v>101</v>
      </c>
      <c r="M146" s="145" t="s">
        <v>101</v>
      </c>
      <c r="N146" s="145" t="s">
        <v>101</v>
      </c>
      <c r="O146" s="145" t="s">
        <v>101</v>
      </c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</row>
    <row r="147" spans="1:45" s="103" customFormat="1" ht="12.75" hidden="1">
      <c r="A147" s="145">
        <v>3.5</v>
      </c>
      <c r="B147" s="145">
        <f t="shared" si="17"/>
        <v>3</v>
      </c>
      <c r="C147" s="145">
        <f t="shared" si="15"/>
        <v>1.5</v>
      </c>
      <c r="D147" s="145">
        <f t="shared" si="16"/>
        <v>10.5</v>
      </c>
      <c r="E147" s="145" t="s">
        <v>103</v>
      </c>
      <c r="F147" s="145" t="s">
        <v>103</v>
      </c>
      <c r="G147" s="145" t="s">
        <v>103</v>
      </c>
      <c r="H147" s="145" t="s">
        <v>103</v>
      </c>
      <c r="I147" s="145" t="s">
        <v>101</v>
      </c>
      <c r="J147" s="145" t="s">
        <v>101</v>
      </c>
      <c r="K147" s="145" t="s">
        <v>101</v>
      </c>
      <c r="L147" s="145" t="s">
        <v>101</v>
      </c>
      <c r="M147" s="145" t="s">
        <v>101</v>
      </c>
      <c r="N147" s="145" t="s">
        <v>101</v>
      </c>
      <c r="O147" s="147" t="s">
        <v>102</v>
      </c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</row>
    <row r="148" spans="1:45" s="103" customFormat="1" ht="12.75" hidden="1">
      <c r="A148" s="145">
        <v>3.5</v>
      </c>
      <c r="B148" s="145">
        <f t="shared" si="17"/>
        <v>3.5</v>
      </c>
      <c r="C148" s="145">
        <f t="shared" si="15"/>
        <v>1.75</v>
      </c>
      <c r="D148" s="145">
        <f t="shared" si="16"/>
        <v>12.25</v>
      </c>
      <c r="E148" s="145" t="s">
        <v>103</v>
      </c>
      <c r="F148" s="145" t="s">
        <v>103</v>
      </c>
      <c r="G148" s="145" t="s">
        <v>103</v>
      </c>
      <c r="H148" s="145" t="s">
        <v>101</v>
      </c>
      <c r="I148" s="145" t="s">
        <v>101</v>
      </c>
      <c r="J148" s="145" t="s">
        <v>101</v>
      </c>
      <c r="K148" s="145" t="s">
        <v>101</v>
      </c>
      <c r="L148" s="145" t="s">
        <v>101</v>
      </c>
      <c r="M148" s="147" t="s">
        <v>102</v>
      </c>
      <c r="N148" s="147" t="s">
        <v>102</v>
      </c>
      <c r="O148" s="147" t="s">
        <v>102</v>
      </c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</row>
    <row r="149" spans="1:45" s="103" customFormat="1" ht="12.75" hidden="1">
      <c r="A149" s="145">
        <v>3.5</v>
      </c>
      <c r="B149" s="145">
        <f t="shared" si="17"/>
        <v>4</v>
      </c>
      <c r="C149" s="145">
        <f t="shared" si="15"/>
        <v>2</v>
      </c>
      <c r="D149" s="145">
        <f t="shared" si="16"/>
        <v>14</v>
      </c>
      <c r="E149" s="145" t="s">
        <v>103</v>
      </c>
      <c r="F149" s="145" t="s">
        <v>101</v>
      </c>
      <c r="G149" s="145" t="s">
        <v>101</v>
      </c>
      <c r="H149" s="145" t="s">
        <v>101</v>
      </c>
      <c r="I149" s="145" t="s">
        <v>101</v>
      </c>
      <c r="J149" s="145" t="s">
        <v>101</v>
      </c>
      <c r="K149" s="147" t="s">
        <v>102</v>
      </c>
      <c r="L149" s="147" t="s">
        <v>102</v>
      </c>
      <c r="M149" s="147" t="s">
        <v>102</v>
      </c>
      <c r="N149" s="147" t="s">
        <v>102</v>
      </c>
      <c r="O149" s="147" t="s">
        <v>102</v>
      </c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</row>
    <row r="150" spans="1:45" s="103" customFormat="1" ht="12.75" hidden="1">
      <c r="A150" s="145">
        <v>3.5</v>
      </c>
      <c r="B150" s="145">
        <f t="shared" si="17"/>
        <v>4.5</v>
      </c>
      <c r="C150" s="145">
        <f t="shared" si="15"/>
        <v>2.25</v>
      </c>
      <c r="D150" s="145">
        <f t="shared" si="16"/>
        <v>15.75</v>
      </c>
      <c r="E150" s="145" t="s">
        <v>101</v>
      </c>
      <c r="F150" s="145" t="s">
        <v>101</v>
      </c>
      <c r="G150" s="145" t="s">
        <v>101</v>
      </c>
      <c r="H150" s="145" t="s">
        <v>101</v>
      </c>
      <c r="I150" s="147" t="s">
        <v>102</v>
      </c>
      <c r="J150" s="147" t="s">
        <v>102</v>
      </c>
      <c r="K150" s="147" t="s">
        <v>102</v>
      </c>
      <c r="L150" s="147" t="s">
        <v>102</v>
      </c>
      <c r="M150" s="147" t="s">
        <v>102</v>
      </c>
      <c r="N150" s="147" t="s">
        <v>102</v>
      </c>
      <c r="O150" s="147" t="s">
        <v>102</v>
      </c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</row>
    <row r="151" spans="1:45" s="103" customFormat="1" ht="12.75" hidden="1">
      <c r="A151" s="145">
        <v>3.5</v>
      </c>
      <c r="B151" s="145">
        <f t="shared" si="17"/>
        <v>5</v>
      </c>
      <c r="C151" s="145">
        <f t="shared" si="15"/>
        <v>2.5</v>
      </c>
      <c r="D151" s="145">
        <f t="shared" si="16"/>
        <v>17.5</v>
      </c>
      <c r="E151" s="145" t="s">
        <v>101</v>
      </c>
      <c r="F151" s="145" t="s">
        <v>101</v>
      </c>
      <c r="G151" s="145" t="s">
        <v>101</v>
      </c>
      <c r="H151" s="147" t="s">
        <v>102</v>
      </c>
      <c r="I151" s="147" t="s">
        <v>102</v>
      </c>
      <c r="J151" s="147" t="s">
        <v>102</v>
      </c>
      <c r="K151" s="147" t="s">
        <v>102</v>
      </c>
      <c r="L151" s="147" t="s">
        <v>102</v>
      </c>
      <c r="M151" s="147" t="s">
        <v>102</v>
      </c>
      <c r="N151" s="147" t="s">
        <v>102</v>
      </c>
      <c r="O151" s="147" t="s">
        <v>111</v>
      </c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</row>
    <row r="152" spans="1:45" s="103" customFormat="1" ht="12.75" hidden="1">
      <c r="A152" s="145">
        <v>3.5</v>
      </c>
      <c r="B152" s="145">
        <f t="shared" si="17"/>
        <v>5.5</v>
      </c>
      <c r="C152" s="145">
        <f t="shared" si="15"/>
        <v>2.75</v>
      </c>
      <c r="D152" s="145">
        <f t="shared" si="16"/>
        <v>19.25</v>
      </c>
      <c r="E152" s="145" t="s">
        <v>101</v>
      </c>
      <c r="F152" s="147" t="s">
        <v>102</v>
      </c>
      <c r="G152" s="147" t="s">
        <v>102</v>
      </c>
      <c r="H152" s="147" t="s">
        <v>102</v>
      </c>
      <c r="I152" s="147" t="s">
        <v>102</v>
      </c>
      <c r="J152" s="147" t="s">
        <v>102</v>
      </c>
      <c r="K152" s="147" t="s">
        <v>102</v>
      </c>
      <c r="L152" s="147" t="s">
        <v>102</v>
      </c>
      <c r="M152" s="147" t="s">
        <v>102</v>
      </c>
      <c r="N152" s="147" t="s">
        <v>111</v>
      </c>
      <c r="O152" s="147" t="s">
        <v>111</v>
      </c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</row>
    <row r="153" spans="1:45" s="103" customFormat="1" ht="12.75" hidden="1">
      <c r="A153" s="145">
        <v>3.5</v>
      </c>
      <c r="B153" s="145">
        <f t="shared" si="17"/>
        <v>6</v>
      </c>
      <c r="C153" s="145">
        <f t="shared" si="15"/>
        <v>3</v>
      </c>
      <c r="D153" s="145">
        <f t="shared" si="16"/>
        <v>21</v>
      </c>
      <c r="E153" s="145" t="s">
        <v>101</v>
      </c>
      <c r="F153" s="147" t="s">
        <v>102</v>
      </c>
      <c r="G153" s="147" t="s">
        <v>102</v>
      </c>
      <c r="H153" s="147" t="s">
        <v>102</v>
      </c>
      <c r="I153" s="147" t="s">
        <v>102</v>
      </c>
      <c r="J153" s="147" t="s">
        <v>102</v>
      </c>
      <c r="K153" s="147" t="s">
        <v>102</v>
      </c>
      <c r="L153" s="147" t="s">
        <v>111</v>
      </c>
      <c r="M153" s="147" t="s">
        <v>111</v>
      </c>
      <c r="N153" s="147" t="s">
        <v>111</v>
      </c>
      <c r="O153" s="147" t="s">
        <v>111</v>
      </c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</row>
    <row r="154" spans="1:45" s="103" customFormat="1" ht="12.75" hidden="1">
      <c r="A154" s="145">
        <v>3.5</v>
      </c>
      <c r="B154" s="145">
        <f t="shared" si="17"/>
        <v>6.5</v>
      </c>
      <c r="C154" s="145">
        <f t="shared" si="15"/>
        <v>3.25</v>
      </c>
      <c r="D154" s="145">
        <f t="shared" si="16"/>
        <v>22.75</v>
      </c>
      <c r="E154" s="147" t="s">
        <v>102</v>
      </c>
      <c r="F154" s="147" t="s">
        <v>102</v>
      </c>
      <c r="G154" s="147" t="s">
        <v>102</v>
      </c>
      <c r="H154" s="147" t="s">
        <v>102</v>
      </c>
      <c r="I154" s="147" t="s">
        <v>102</v>
      </c>
      <c r="J154" s="147" t="s">
        <v>102</v>
      </c>
      <c r="K154" s="147" t="s">
        <v>111</v>
      </c>
      <c r="L154" s="147" t="s">
        <v>111</v>
      </c>
      <c r="M154" s="147" t="s">
        <v>111</v>
      </c>
      <c r="N154" s="147" t="s">
        <v>111</v>
      </c>
      <c r="O154" s="147" t="s">
        <v>111</v>
      </c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</row>
    <row r="155" spans="1:45" s="103" customFormat="1" ht="12.75" hidden="1">
      <c r="A155" s="145">
        <v>3.5</v>
      </c>
      <c r="B155" s="145">
        <f t="shared" si="17"/>
        <v>7</v>
      </c>
      <c r="C155" s="145">
        <f t="shared" si="15"/>
        <v>3.5</v>
      </c>
      <c r="D155" s="145">
        <f t="shared" si="16"/>
        <v>24.5</v>
      </c>
      <c r="E155" s="147" t="s">
        <v>102</v>
      </c>
      <c r="F155" s="147" t="s">
        <v>102</v>
      </c>
      <c r="G155" s="147" t="s">
        <v>102</v>
      </c>
      <c r="H155" s="147" t="s">
        <v>102</v>
      </c>
      <c r="I155" s="147" t="s">
        <v>102</v>
      </c>
      <c r="J155" s="147" t="s">
        <v>111</v>
      </c>
      <c r="K155" s="147" t="s">
        <v>111</v>
      </c>
      <c r="L155" s="147" t="s">
        <v>111</v>
      </c>
      <c r="M155" s="147" t="s">
        <v>111</v>
      </c>
      <c r="N155" s="147" t="s">
        <v>111</v>
      </c>
      <c r="O155" s="147" t="s">
        <v>111</v>
      </c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</row>
    <row r="156" spans="1:45" s="103" customFormat="1" ht="12.75" hidden="1">
      <c r="A156" s="145">
        <v>3.5</v>
      </c>
      <c r="B156" s="145">
        <f t="shared" si="17"/>
        <v>7.5</v>
      </c>
      <c r="C156" s="145">
        <f t="shared" si="15"/>
        <v>3.75</v>
      </c>
      <c r="D156" s="145">
        <f t="shared" si="16"/>
        <v>26.25</v>
      </c>
      <c r="E156" s="147" t="s">
        <v>102</v>
      </c>
      <c r="F156" s="147" t="s">
        <v>102</v>
      </c>
      <c r="G156" s="147" t="s">
        <v>102</v>
      </c>
      <c r="H156" s="147" t="s">
        <v>111</v>
      </c>
      <c r="I156" s="147" t="s">
        <v>111</v>
      </c>
      <c r="J156" s="147" t="s">
        <v>111</v>
      </c>
      <c r="K156" s="147" t="s">
        <v>111</v>
      </c>
      <c r="L156" s="147" t="s">
        <v>111</v>
      </c>
      <c r="M156" s="147" t="s">
        <v>111</v>
      </c>
      <c r="N156" s="147" t="s">
        <v>111</v>
      </c>
      <c r="O156" s="147" t="s">
        <v>111</v>
      </c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</row>
    <row r="157" spans="1:45" s="103" customFormat="1" ht="12.75" hidden="1">
      <c r="A157" s="145">
        <v>3.5</v>
      </c>
      <c r="B157" s="145">
        <f t="shared" si="17"/>
        <v>8</v>
      </c>
      <c r="C157" s="145">
        <f t="shared" si="15"/>
        <v>4</v>
      </c>
      <c r="D157" s="145">
        <f t="shared" si="16"/>
        <v>28</v>
      </c>
      <c r="E157" s="147" t="s">
        <v>102</v>
      </c>
      <c r="F157" s="147" t="s">
        <v>102</v>
      </c>
      <c r="G157" s="147" t="s">
        <v>102</v>
      </c>
      <c r="H157" s="147" t="s">
        <v>111</v>
      </c>
      <c r="I157" s="147" t="s">
        <v>111</v>
      </c>
      <c r="J157" s="147" t="s">
        <v>111</v>
      </c>
      <c r="K157" s="147" t="s">
        <v>111</v>
      </c>
      <c r="L157" s="147" t="s">
        <v>111</v>
      </c>
      <c r="M157" s="147" t="s">
        <v>111</v>
      </c>
      <c r="N157" s="147" t="s">
        <v>111</v>
      </c>
      <c r="O157" s="147" t="s">
        <v>111</v>
      </c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</row>
    <row r="158" spans="1:45" s="103" customFormat="1" ht="12.75" hidden="1">
      <c r="A158" s="144"/>
      <c r="B158" s="144"/>
      <c r="C158" s="144"/>
      <c r="D158" s="144"/>
      <c r="E158" s="148"/>
      <c r="F158" s="148"/>
      <c r="G158" s="148"/>
      <c r="H158" s="148"/>
      <c r="I158" s="148"/>
      <c r="J158" s="148"/>
      <c r="K158" s="148"/>
      <c r="L158" s="148"/>
      <c r="M158" s="148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</row>
    <row r="159" spans="1:45" s="103" customFormat="1" ht="12.75" hidden="1">
      <c r="A159" s="251" t="s">
        <v>112</v>
      </c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3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</row>
    <row r="160" spans="1:45" s="103" customFormat="1" ht="12.75" hidden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</row>
    <row r="161" spans="1:45" s="103" customFormat="1" ht="12.75" hidden="1">
      <c r="A161" s="145"/>
      <c r="B161" s="145"/>
      <c r="C161" s="145"/>
      <c r="D161" s="145"/>
      <c r="E161" s="251">
        <v>7</v>
      </c>
      <c r="F161" s="252"/>
      <c r="G161" s="252"/>
      <c r="H161" s="252"/>
      <c r="I161" s="252"/>
      <c r="J161" s="252"/>
      <c r="K161" s="252"/>
      <c r="L161" s="252"/>
      <c r="M161" s="253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</row>
    <row r="162" spans="1:45" s="103" customFormat="1" ht="12.75" hidden="1">
      <c r="A162" s="145" t="s">
        <v>107</v>
      </c>
      <c r="B162" s="145" t="s">
        <v>108</v>
      </c>
      <c r="C162" s="145" t="s">
        <v>109</v>
      </c>
      <c r="D162" s="145" t="s">
        <v>110</v>
      </c>
      <c r="E162" s="145">
        <v>7</v>
      </c>
      <c r="F162" s="145">
        <v>8</v>
      </c>
      <c r="G162" s="145">
        <v>9</v>
      </c>
      <c r="H162" s="145">
        <v>10</v>
      </c>
      <c r="I162" s="145">
        <v>11</v>
      </c>
      <c r="J162" s="145">
        <v>12</v>
      </c>
      <c r="K162" s="145">
        <v>13</v>
      </c>
      <c r="L162" s="145">
        <v>14</v>
      </c>
      <c r="M162" s="145">
        <v>15</v>
      </c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</row>
    <row r="163" spans="1:45" s="103" customFormat="1" ht="12.75" hidden="1">
      <c r="A163" s="145">
        <v>1</v>
      </c>
      <c r="B163" s="145">
        <v>1</v>
      </c>
      <c r="C163" s="145">
        <f>B163/2</f>
        <v>0.5</v>
      </c>
      <c r="D163" s="145">
        <f>A163*B163</f>
        <v>1</v>
      </c>
      <c r="E163" s="145" t="s">
        <v>103</v>
      </c>
      <c r="F163" s="145" t="s">
        <v>103</v>
      </c>
      <c r="G163" s="145" t="s">
        <v>103</v>
      </c>
      <c r="H163" s="145" t="s">
        <v>103</v>
      </c>
      <c r="I163" s="145" t="s">
        <v>103</v>
      </c>
      <c r="J163" s="145" t="s">
        <v>103</v>
      </c>
      <c r="K163" s="145" t="s">
        <v>103</v>
      </c>
      <c r="L163" s="145" t="s">
        <v>103</v>
      </c>
      <c r="M163" s="145" t="s">
        <v>103</v>
      </c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</row>
    <row r="164" spans="1:45" s="103" customFormat="1" ht="12.75" hidden="1">
      <c r="A164" s="145">
        <v>1</v>
      </c>
      <c r="B164" s="145">
        <f>B163+0.5</f>
        <v>1.5</v>
      </c>
      <c r="C164" s="145">
        <f aca="true" t="shared" si="18" ref="C164:C177">B164/2</f>
        <v>0.75</v>
      </c>
      <c r="D164" s="145">
        <f aca="true" t="shared" si="19" ref="D164:D177">A164*B164</f>
        <v>1.5</v>
      </c>
      <c r="E164" s="145" t="s">
        <v>103</v>
      </c>
      <c r="F164" s="145" t="s">
        <v>103</v>
      </c>
      <c r="G164" s="145" t="s">
        <v>103</v>
      </c>
      <c r="H164" s="145" t="s">
        <v>103</v>
      </c>
      <c r="I164" s="145" t="s">
        <v>103</v>
      </c>
      <c r="J164" s="145" t="s">
        <v>103</v>
      </c>
      <c r="K164" s="145" t="s">
        <v>103</v>
      </c>
      <c r="L164" s="145" t="s">
        <v>103</v>
      </c>
      <c r="M164" s="145" t="s">
        <v>103</v>
      </c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</row>
    <row r="165" spans="1:45" s="103" customFormat="1" ht="12.75" hidden="1">
      <c r="A165" s="145">
        <v>1</v>
      </c>
      <c r="B165" s="145">
        <f aca="true" t="shared" si="20" ref="B165:B177">B164+0.5</f>
        <v>2</v>
      </c>
      <c r="C165" s="145">
        <f t="shared" si="18"/>
        <v>1</v>
      </c>
      <c r="D165" s="145">
        <f t="shared" si="19"/>
        <v>2</v>
      </c>
      <c r="E165" s="145" t="s">
        <v>103</v>
      </c>
      <c r="F165" s="145" t="s">
        <v>103</v>
      </c>
      <c r="G165" s="145" t="s">
        <v>103</v>
      </c>
      <c r="H165" s="145" t="s">
        <v>103</v>
      </c>
      <c r="I165" s="145" t="s">
        <v>103</v>
      </c>
      <c r="J165" s="145" t="s">
        <v>103</v>
      </c>
      <c r="K165" s="145" t="s">
        <v>103</v>
      </c>
      <c r="L165" s="145" t="s">
        <v>103</v>
      </c>
      <c r="M165" s="145" t="s">
        <v>103</v>
      </c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</row>
    <row r="166" spans="1:45" s="103" customFormat="1" ht="12.75" hidden="1">
      <c r="A166" s="145">
        <v>1</v>
      </c>
      <c r="B166" s="145">
        <f t="shared" si="20"/>
        <v>2.5</v>
      </c>
      <c r="C166" s="145">
        <f t="shared" si="18"/>
        <v>1.25</v>
      </c>
      <c r="D166" s="145">
        <f t="shared" si="19"/>
        <v>2.5</v>
      </c>
      <c r="E166" s="145" t="s">
        <v>103</v>
      </c>
      <c r="F166" s="145" t="s">
        <v>103</v>
      </c>
      <c r="G166" s="145" t="s">
        <v>103</v>
      </c>
      <c r="H166" s="145" t="s">
        <v>103</v>
      </c>
      <c r="I166" s="145" t="s">
        <v>103</v>
      </c>
      <c r="J166" s="145" t="s">
        <v>103</v>
      </c>
      <c r="K166" s="145" t="s">
        <v>103</v>
      </c>
      <c r="L166" s="145" t="s">
        <v>103</v>
      </c>
      <c r="M166" s="145" t="s">
        <v>103</v>
      </c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</row>
    <row r="167" spans="1:45" s="103" customFormat="1" ht="12.75" hidden="1">
      <c r="A167" s="145">
        <v>1</v>
      </c>
      <c r="B167" s="145">
        <f t="shared" si="20"/>
        <v>3</v>
      </c>
      <c r="C167" s="145">
        <f t="shared" si="18"/>
        <v>1.5</v>
      </c>
      <c r="D167" s="145">
        <f t="shared" si="19"/>
        <v>3</v>
      </c>
      <c r="E167" s="145" t="s">
        <v>103</v>
      </c>
      <c r="F167" s="145" t="s">
        <v>103</v>
      </c>
      <c r="G167" s="145" t="s">
        <v>103</v>
      </c>
      <c r="H167" s="145" t="s">
        <v>103</v>
      </c>
      <c r="I167" s="145" t="s">
        <v>103</v>
      </c>
      <c r="J167" s="145" t="s">
        <v>103</v>
      </c>
      <c r="K167" s="145" t="s">
        <v>103</v>
      </c>
      <c r="L167" s="145" t="s">
        <v>103</v>
      </c>
      <c r="M167" s="145" t="s">
        <v>103</v>
      </c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</row>
    <row r="168" spans="1:45" s="103" customFormat="1" ht="12.75" hidden="1">
      <c r="A168" s="145">
        <v>1</v>
      </c>
      <c r="B168" s="145">
        <f t="shared" si="20"/>
        <v>3.5</v>
      </c>
      <c r="C168" s="145">
        <f t="shared" si="18"/>
        <v>1.75</v>
      </c>
      <c r="D168" s="145">
        <f t="shared" si="19"/>
        <v>3.5</v>
      </c>
      <c r="E168" s="145" t="s">
        <v>103</v>
      </c>
      <c r="F168" s="145" t="s">
        <v>103</v>
      </c>
      <c r="G168" s="145" t="s">
        <v>103</v>
      </c>
      <c r="H168" s="145" t="s">
        <v>103</v>
      </c>
      <c r="I168" s="145" t="s">
        <v>103</v>
      </c>
      <c r="J168" s="145" t="s">
        <v>103</v>
      </c>
      <c r="K168" s="145" t="s">
        <v>103</v>
      </c>
      <c r="L168" s="145" t="s">
        <v>103</v>
      </c>
      <c r="M168" s="147" t="s">
        <v>111</v>
      </c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</row>
    <row r="169" spans="1:45" s="103" customFormat="1" ht="12.75" hidden="1">
      <c r="A169" s="145">
        <v>1</v>
      </c>
      <c r="B169" s="145">
        <f t="shared" si="20"/>
        <v>4</v>
      </c>
      <c r="C169" s="145">
        <f t="shared" si="18"/>
        <v>2</v>
      </c>
      <c r="D169" s="145">
        <f t="shared" si="19"/>
        <v>4</v>
      </c>
      <c r="E169" s="145" t="s">
        <v>103</v>
      </c>
      <c r="F169" s="145" t="s">
        <v>103</v>
      </c>
      <c r="G169" s="145" t="s">
        <v>103</v>
      </c>
      <c r="H169" s="145" t="s">
        <v>103</v>
      </c>
      <c r="I169" s="145" t="s">
        <v>103</v>
      </c>
      <c r="J169" s="145" t="s">
        <v>103</v>
      </c>
      <c r="K169" s="145" t="s">
        <v>103</v>
      </c>
      <c r="L169" s="145" t="s">
        <v>103</v>
      </c>
      <c r="M169" s="147" t="s">
        <v>111</v>
      </c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</row>
    <row r="170" spans="1:45" s="103" customFormat="1" ht="12.75" hidden="1">
      <c r="A170" s="145">
        <v>1</v>
      </c>
      <c r="B170" s="145">
        <f t="shared" si="20"/>
        <v>4.5</v>
      </c>
      <c r="C170" s="145">
        <f t="shared" si="18"/>
        <v>2.25</v>
      </c>
      <c r="D170" s="145">
        <f t="shared" si="19"/>
        <v>4.5</v>
      </c>
      <c r="E170" s="145" t="s">
        <v>103</v>
      </c>
      <c r="F170" s="145" t="s">
        <v>103</v>
      </c>
      <c r="G170" s="145" t="s">
        <v>103</v>
      </c>
      <c r="H170" s="145" t="s">
        <v>103</v>
      </c>
      <c r="I170" s="145" t="s">
        <v>103</v>
      </c>
      <c r="J170" s="145" t="s">
        <v>103</v>
      </c>
      <c r="K170" s="145" t="s">
        <v>103</v>
      </c>
      <c r="L170" s="145" t="s">
        <v>103</v>
      </c>
      <c r="M170" s="147" t="s">
        <v>111</v>
      </c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</row>
    <row r="171" spans="1:45" s="103" customFormat="1" ht="12.75" hidden="1">
      <c r="A171" s="145">
        <v>1</v>
      </c>
      <c r="B171" s="145">
        <f t="shared" si="20"/>
        <v>5</v>
      </c>
      <c r="C171" s="145">
        <f t="shared" si="18"/>
        <v>2.5</v>
      </c>
      <c r="D171" s="145">
        <f t="shared" si="19"/>
        <v>5</v>
      </c>
      <c r="E171" s="145" t="s">
        <v>103</v>
      </c>
      <c r="F171" s="145" t="s">
        <v>103</v>
      </c>
      <c r="G171" s="145" t="s">
        <v>103</v>
      </c>
      <c r="H171" s="145" t="s">
        <v>103</v>
      </c>
      <c r="I171" s="145" t="s">
        <v>103</v>
      </c>
      <c r="J171" s="145" t="s">
        <v>103</v>
      </c>
      <c r="K171" s="145" t="s">
        <v>103</v>
      </c>
      <c r="L171" s="145" t="s">
        <v>103</v>
      </c>
      <c r="M171" s="147" t="s">
        <v>111</v>
      </c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</row>
    <row r="172" spans="1:45" s="103" customFormat="1" ht="12.75" hidden="1">
      <c r="A172" s="145">
        <v>1</v>
      </c>
      <c r="B172" s="145">
        <f>B171+0.5</f>
        <v>5.5</v>
      </c>
      <c r="C172" s="145">
        <f t="shared" si="18"/>
        <v>2.75</v>
      </c>
      <c r="D172" s="145">
        <f t="shared" si="19"/>
        <v>5.5</v>
      </c>
      <c r="E172" s="145" t="s">
        <v>103</v>
      </c>
      <c r="F172" s="145" t="s">
        <v>103</v>
      </c>
      <c r="G172" s="145" t="s">
        <v>103</v>
      </c>
      <c r="H172" s="145" t="s">
        <v>103</v>
      </c>
      <c r="I172" s="145" t="s">
        <v>103</v>
      </c>
      <c r="J172" s="145" t="s">
        <v>103</v>
      </c>
      <c r="K172" s="145" t="s">
        <v>103</v>
      </c>
      <c r="L172" s="147" t="s">
        <v>111</v>
      </c>
      <c r="M172" s="147" t="s">
        <v>111</v>
      </c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</row>
    <row r="173" spans="1:45" s="103" customFormat="1" ht="12.75" hidden="1">
      <c r="A173" s="145">
        <v>1</v>
      </c>
      <c r="B173" s="145">
        <f t="shared" si="20"/>
        <v>6</v>
      </c>
      <c r="C173" s="145">
        <f t="shared" si="18"/>
        <v>3</v>
      </c>
      <c r="D173" s="145">
        <f t="shared" si="19"/>
        <v>6</v>
      </c>
      <c r="E173" s="145" t="s">
        <v>103</v>
      </c>
      <c r="F173" s="145" t="s">
        <v>103</v>
      </c>
      <c r="G173" s="145" t="s">
        <v>103</v>
      </c>
      <c r="H173" s="145" t="s">
        <v>103</v>
      </c>
      <c r="I173" s="145" t="s">
        <v>103</v>
      </c>
      <c r="J173" s="145" t="s">
        <v>103</v>
      </c>
      <c r="K173" s="145" t="s">
        <v>103</v>
      </c>
      <c r="L173" s="147" t="s">
        <v>111</v>
      </c>
      <c r="M173" s="147" t="s">
        <v>111</v>
      </c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</row>
    <row r="174" spans="1:45" s="103" customFormat="1" ht="12.75" hidden="1">
      <c r="A174" s="145">
        <v>1</v>
      </c>
      <c r="B174" s="145">
        <f t="shared" si="20"/>
        <v>6.5</v>
      </c>
      <c r="C174" s="145">
        <f t="shared" si="18"/>
        <v>3.25</v>
      </c>
      <c r="D174" s="145">
        <f t="shared" si="19"/>
        <v>6.5</v>
      </c>
      <c r="E174" s="145" t="s">
        <v>103</v>
      </c>
      <c r="F174" s="145" t="s">
        <v>103</v>
      </c>
      <c r="G174" s="145" t="s">
        <v>103</v>
      </c>
      <c r="H174" s="145" t="s">
        <v>103</v>
      </c>
      <c r="I174" s="145" t="s">
        <v>103</v>
      </c>
      <c r="J174" s="145" t="s">
        <v>103</v>
      </c>
      <c r="K174" s="145" t="s">
        <v>101</v>
      </c>
      <c r="L174" s="147" t="s">
        <v>111</v>
      </c>
      <c r="M174" s="147" t="s">
        <v>111</v>
      </c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</row>
    <row r="175" spans="1:45" s="103" customFormat="1" ht="12.75" hidden="1">
      <c r="A175" s="145">
        <v>1</v>
      </c>
      <c r="B175" s="145">
        <f t="shared" si="20"/>
        <v>7</v>
      </c>
      <c r="C175" s="145">
        <f t="shared" si="18"/>
        <v>3.5</v>
      </c>
      <c r="D175" s="145">
        <f t="shared" si="19"/>
        <v>7</v>
      </c>
      <c r="E175" s="145" t="s">
        <v>103</v>
      </c>
      <c r="F175" s="145" t="s">
        <v>103</v>
      </c>
      <c r="G175" s="145" t="s">
        <v>103</v>
      </c>
      <c r="H175" s="145" t="s">
        <v>103</v>
      </c>
      <c r="I175" s="145" t="s">
        <v>103</v>
      </c>
      <c r="J175" s="145" t="s">
        <v>101</v>
      </c>
      <c r="K175" s="145" t="s">
        <v>101</v>
      </c>
      <c r="L175" s="147" t="s">
        <v>111</v>
      </c>
      <c r="M175" s="147" t="s">
        <v>111</v>
      </c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</row>
    <row r="176" spans="1:45" s="103" customFormat="1" ht="12.75" hidden="1">
      <c r="A176" s="145">
        <v>1</v>
      </c>
      <c r="B176" s="145">
        <f>B175+0.5</f>
        <v>7.5</v>
      </c>
      <c r="C176" s="145">
        <f t="shared" si="18"/>
        <v>3.75</v>
      </c>
      <c r="D176" s="145">
        <f t="shared" si="19"/>
        <v>7.5</v>
      </c>
      <c r="E176" s="145" t="s">
        <v>103</v>
      </c>
      <c r="F176" s="145" t="s">
        <v>103</v>
      </c>
      <c r="G176" s="145" t="s">
        <v>103</v>
      </c>
      <c r="H176" s="145" t="s">
        <v>103</v>
      </c>
      <c r="I176" s="145" t="s">
        <v>101</v>
      </c>
      <c r="J176" s="145" t="s">
        <v>101</v>
      </c>
      <c r="K176" s="147" t="s">
        <v>111</v>
      </c>
      <c r="L176" s="147" t="s">
        <v>111</v>
      </c>
      <c r="M176" s="147" t="s">
        <v>111</v>
      </c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</row>
    <row r="177" spans="1:45" s="103" customFormat="1" ht="12.75" hidden="1">
      <c r="A177" s="145">
        <v>1</v>
      </c>
      <c r="B177" s="145">
        <f t="shared" si="20"/>
        <v>8</v>
      </c>
      <c r="C177" s="145">
        <f t="shared" si="18"/>
        <v>4</v>
      </c>
      <c r="D177" s="145">
        <f t="shared" si="19"/>
        <v>8</v>
      </c>
      <c r="E177" s="145" t="s">
        <v>103</v>
      </c>
      <c r="F177" s="145" t="s">
        <v>103</v>
      </c>
      <c r="G177" s="145" t="s">
        <v>103</v>
      </c>
      <c r="H177" s="145" t="s">
        <v>101</v>
      </c>
      <c r="I177" s="145" t="s">
        <v>101</v>
      </c>
      <c r="J177" s="145" t="s">
        <v>101</v>
      </c>
      <c r="K177" s="147" t="s">
        <v>111</v>
      </c>
      <c r="L177" s="147" t="s">
        <v>111</v>
      </c>
      <c r="M177" s="147" t="s">
        <v>111</v>
      </c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</row>
    <row r="178" spans="1:45" s="103" customFormat="1" ht="12.75" hidden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</row>
    <row r="179" spans="1:45" s="103" customFormat="1" ht="12.75" hidden="1">
      <c r="A179" s="145"/>
      <c r="B179" s="145"/>
      <c r="C179" s="145"/>
      <c r="D179" s="145"/>
      <c r="E179" s="251">
        <v>7</v>
      </c>
      <c r="F179" s="252"/>
      <c r="G179" s="252"/>
      <c r="H179" s="252"/>
      <c r="I179" s="252"/>
      <c r="J179" s="252"/>
      <c r="K179" s="252"/>
      <c r="L179" s="252"/>
      <c r="M179" s="253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</row>
    <row r="180" spans="1:45" s="103" customFormat="1" ht="12.75" hidden="1">
      <c r="A180" s="145" t="s">
        <v>107</v>
      </c>
      <c r="B180" s="145" t="s">
        <v>108</v>
      </c>
      <c r="C180" s="145" t="s">
        <v>109</v>
      </c>
      <c r="D180" s="145" t="s">
        <v>110</v>
      </c>
      <c r="E180" s="145">
        <v>7</v>
      </c>
      <c r="F180" s="145">
        <v>8</v>
      </c>
      <c r="G180" s="145">
        <v>9</v>
      </c>
      <c r="H180" s="145">
        <v>10</v>
      </c>
      <c r="I180" s="145">
        <v>11</v>
      </c>
      <c r="J180" s="145">
        <v>12</v>
      </c>
      <c r="K180" s="145">
        <v>13</v>
      </c>
      <c r="L180" s="145">
        <v>14</v>
      </c>
      <c r="M180" s="145">
        <v>15</v>
      </c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</row>
    <row r="181" spans="1:45" s="103" customFormat="1" ht="12.75" hidden="1">
      <c r="A181" s="145">
        <v>1.5</v>
      </c>
      <c r="B181" s="145">
        <v>1</v>
      </c>
      <c r="C181" s="145">
        <f>B181/2</f>
        <v>0.5</v>
      </c>
      <c r="D181" s="145">
        <f>A181*B181</f>
        <v>1.5</v>
      </c>
      <c r="E181" s="145" t="s">
        <v>103</v>
      </c>
      <c r="F181" s="145" t="s">
        <v>103</v>
      </c>
      <c r="G181" s="145" t="s">
        <v>103</v>
      </c>
      <c r="H181" s="145" t="s">
        <v>103</v>
      </c>
      <c r="I181" s="145" t="s">
        <v>103</v>
      </c>
      <c r="J181" s="145" t="s">
        <v>103</v>
      </c>
      <c r="K181" s="145" t="s">
        <v>103</v>
      </c>
      <c r="L181" s="145" t="s">
        <v>103</v>
      </c>
      <c r="M181" s="145" t="s">
        <v>103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</row>
    <row r="182" spans="1:45" s="103" customFormat="1" ht="12.75" hidden="1">
      <c r="A182" s="145">
        <v>1.5</v>
      </c>
      <c r="B182" s="145">
        <f>B181+0.5</f>
        <v>1.5</v>
      </c>
      <c r="C182" s="145">
        <f aca="true" t="shared" si="21" ref="C182:C195">B182/2</f>
        <v>0.75</v>
      </c>
      <c r="D182" s="145">
        <f aca="true" t="shared" si="22" ref="D182:D195">A182*B182</f>
        <v>2.25</v>
      </c>
      <c r="E182" s="145" t="s">
        <v>103</v>
      </c>
      <c r="F182" s="145" t="s">
        <v>103</v>
      </c>
      <c r="G182" s="145" t="s">
        <v>103</v>
      </c>
      <c r="H182" s="145" t="s">
        <v>103</v>
      </c>
      <c r="I182" s="145" t="s">
        <v>103</v>
      </c>
      <c r="J182" s="145" t="s">
        <v>103</v>
      </c>
      <c r="K182" s="145" t="s">
        <v>103</v>
      </c>
      <c r="L182" s="145" t="s">
        <v>103</v>
      </c>
      <c r="M182" s="145" t="s">
        <v>103</v>
      </c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</row>
    <row r="183" spans="1:45" s="103" customFormat="1" ht="12.75" hidden="1">
      <c r="A183" s="145">
        <v>1.5</v>
      </c>
      <c r="B183" s="145">
        <f aca="true" t="shared" si="23" ref="B183:B195">B182+0.5</f>
        <v>2</v>
      </c>
      <c r="C183" s="145">
        <f t="shared" si="21"/>
        <v>1</v>
      </c>
      <c r="D183" s="145">
        <f t="shared" si="22"/>
        <v>3</v>
      </c>
      <c r="E183" s="145" t="s">
        <v>103</v>
      </c>
      <c r="F183" s="145" t="s">
        <v>103</v>
      </c>
      <c r="G183" s="145" t="s">
        <v>103</v>
      </c>
      <c r="H183" s="145" t="s">
        <v>103</v>
      </c>
      <c r="I183" s="145" t="s">
        <v>103</v>
      </c>
      <c r="J183" s="145" t="s">
        <v>103</v>
      </c>
      <c r="K183" s="145" t="s">
        <v>103</v>
      </c>
      <c r="L183" s="145" t="s">
        <v>103</v>
      </c>
      <c r="M183" s="145" t="s">
        <v>103</v>
      </c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</row>
    <row r="184" spans="1:45" s="103" customFormat="1" ht="12.75" hidden="1">
      <c r="A184" s="145">
        <v>1.5</v>
      </c>
      <c r="B184" s="145">
        <f t="shared" si="23"/>
        <v>2.5</v>
      </c>
      <c r="C184" s="145">
        <f t="shared" si="21"/>
        <v>1.25</v>
      </c>
      <c r="D184" s="145">
        <f t="shared" si="22"/>
        <v>3.75</v>
      </c>
      <c r="E184" s="145" t="s">
        <v>103</v>
      </c>
      <c r="F184" s="145" t="s">
        <v>103</v>
      </c>
      <c r="G184" s="145" t="s">
        <v>103</v>
      </c>
      <c r="H184" s="145" t="s">
        <v>103</v>
      </c>
      <c r="I184" s="145" t="s">
        <v>103</v>
      </c>
      <c r="J184" s="145" t="s">
        <v>103</v>
      </c>
      <c r="K184" s="145" t="s">
        <v>103</v>
      </c>
      <c r="L184" s="145" t="s">
        <v>103</v>
      </c>
      <c r="M184" s="145" t="s">
        <v>103</v>
      </c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</row>
    <row r="185" spans="1:45" s="103" customFormat="1" ht="12.75" hidden="1">
      <c r="A185" s="145">
        <v>1.5</v>
      </c>
      <c r="B185" s="145">
        <f t="shared" si="23"/>
        <v>3</v>
      </c>
      <c r="C185" s="145">
        <f t="shared" si="21"/>
        <v>1.5</v>
      </c>
      <c r="D185" s="145">
        <f t="shared" si="22"/>
        <v>4.5</v>
      </c>
      <c r="E185" s="145" t="s">
        <v>103</v>
      </c>
      <c r="F185" s="145" t="s">
        <v>103</v>
      </c>
      <c r="G185" s="145" t="s">
        <v>103</v>
      </c>
      <c r="H185" s="145" t="s">
        <v>103</v>
      </c>
      <c r="I185" s="145" t="s">
        <v>103</v>
      </c>
      <c r="J185" s="145" t="s">
        <v>103</v>
      </c>
      <c r="K185" s="145" t="s">
        <v>103</v>
      </c>
      <c r="L185" s="145" t="s">
        <v>103</v>
      </c>
      <c r="M185" s="145" t="s">
        <v>103</v>
      </c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</row>
    <row r="186" spans="1:45" s="103" customFormat="1" ht="12.75" hidden="1">
      <c r="A186" s="145">
        <v>1.5</v>
      </c>
      <c r="B186" s="145">
        <f t="shared" si="23"/>
        <v>3.5</v>
      </c>
      <c r="C186" s="145">
        <f t="shared" si="21"/>
        <v>1.75</v>
      </c>
      <c r="D186" s="145">
        <f t="shared" si="22"/>
        <v>5.25</v>
      </c>
      <c r="E186" s="145" t="s">
        <v>103</v>
      </c>
      <c r="F186" s="145" t="s">
        <v>103</v>
      </c>
      <c r="G186" s="145" t="s">
        <v>103</v>
      </c>
      <c r="H186" s="145" t="s">
        <v>103</v>
      </c>
      <c r="I186" s="145" t="s">
        <v>103</v>
      </c>
      <c r="J186" s="145" t="s">
        <v>103</v>
      </c>
      <c r="K186" s="145" t="s">
        <v>103</v>
      </c>
      <c r="L186" s="145" t="s">
        <v>103</v>
      </c>
      <c r="M186" s="147" t="s">
        <v>111</v>
      </c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</row>
    <row r="187" spans="1:45" s="103" customFormat="1" ht="12.75" hidden="1">
      <c r="A187" s="145">
        <v>1.5</v>
      </c>
      <c r="B187" s="145">
        <f t="shared" si="23"/>
        <v>4</v>
      </c>
      <c r="C187" s="145">
        <f t="shared" si="21"/>
        <v>2</v>
      </c>
      <c r="D187" s="145">
        <f t="shared" si="22"/>
        <v>6</v>
      </c>
      <c r="E187" s="145" t="s">
        <v>103</v>
      </c>
      <c r="F187" s="145" t="s">
        <v>103</v>
      </c>
      <c r="G187" s="145" t="s">
        <v>103</v>
      </c>
      <c r="H187" s="145" t="s">
        <v>103</v>
      </c>
      <c r="I187" s="145" t="s">
        <v>103</v>
      </c>
      <c r="J187" s="145" t="s">
        <v>103</v>
      </c>
      <c r="K187" s="145" t="s">
        <v>103</v>
      </c>
      <c r="L187" s="145" t="s">
        <v>103</v>
      </c>
      <c r="M187" s="147" t="s">
        <v>111</v>
      </c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</row>
    <row r="188" spans="1:45" s="103" customFormat="1" ht="12.75" hidden="1">
      <c r="A188" s="145">
        <v>1.5</v>
      </c>
      <c r="B188" s="145">
        <f t="shared" si="23"/>
        <v>4.5</v>
      </c>
      <c r="C188" s="145">
        <f t="shared" si="21"/>
        <v>2.25</v>
      </c>
      <c r="D188" s="145">
        <f t="shared" si="22"/>
        <v>6.75</v>
      </c>
      <c r="E188" s="145" t="s">
        <v>103</v>
      </c>
      <c r="F188" s="145" t="s">
        <v>103</v>
      </c>
      <c r="G188" s="145" t="s">
        <v>103</v>
      </c>
      <c r="H188" s="145" t="s">
        <v>103</v>
      </c>
      <c r="I188" s="145" t="s">
        <v>103</v>
      </c>
      <c r="J188" s="145" t="s">
        <v>103</v>
      </c>
      <c r="K188" s="145" t="s">
        <v>103</v>
      </c>
      <c r="L188" s="145" t="s">
        <v>101</v>
      </c>
      <c r="M188" s="147" t="s">
        <v>111</v>
      </c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</row>
    <row r="189" spans="1:45" s="103" customFormat="1" ht="12.75" hidden="1">
      <c r="A189" s="145">
        <v>1.5</v>
      </c>
      <c r="B189" s="145">
        <f t="shared" si="23"/>
        <v>5</v>
      </c>
      <c r="C189" s="145">
        <f t="shared" si="21"/>
        <v>2.5</v>
      </c>
      <c r="D189" s="145">
        <f t="shared" si="22"/>
        <v>7.5</v>
      </c>
      <c r="E189" s="145" t="s">
        <v>103</v>
      </c>
      <c r="F189" s="145" t="s">
        <v>103</v>
      </c>
      <c r="G189" s="145" t="s">
        <v>103</v>
      </c>
      <c r="H189" s="145" t="s">
        <v>103</v>
      </c>
      <c r="I189" s="145" t="s">
        <v>103</v>
      </c>
      <c r="J189" s="145" t="s">
        <v>101</v>
      </c>
      <c r="K189" s="145" t="s">
        <v>101</v>
      </c>
      <c r="L189" s="145" t="s">
        <v>101</v>
      </c>
      <c r="M189" s="147" t="s">
        <v>111</v>
      </c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</row>
    <row r="190" spans="1:45" s="103" customFormat="1" ht="12.75" hidden="1">
      <c r="A190" s="145">
        <v>1.5</v>
      </c>
      <c r="B190" s="145">
        <f t="shared" si="23"/>
        <v>5.5</v>
      </c>
      <c r="C190" s="145">
        <f t="shared" si="21"/>
        <v>2.75</v>
      </c>
      <c r="D190" s="145">
        <f t="shared" si="22"/>
        <v>8.25</v>
      </c>
      <c r="E190" s="145" t="s">
        <v>103</v>
      </c>
      <c r="F190" s="145" t="s">
        <v>103</v>
      </c>
      <c r="G190" s="145" t="s">
        <v>103</v>
      </c>
      <c r="H190" s="145" t="s">
        <v>101</v>
      </c>
      <c r="I190" s="145" t="s">
        <v>101</v>
      </c>
      <c r="J190" s="145" t="s">
        <v>101</v>
      </c>
      <c r="K190" s="145" t="s">
        <v>101</v>
      </c>
      <c r="L190" s="147" t="s">
        <v>111</v>
      </c>
      <c r="M190" s="147" t="s">
        <v>111</v>
      </c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</row>
    <row r="191" spans="1:45" s="103" customFormat="1" ht="12.75" hidden="1">
      <c r="A191" s="145">
        <v>1.5</v>
      </c>
      <c r="B191" s="145">
        <f t="shared" si="23"/>
        <v>6</v>
      </c>
      <c r="C191" s="145">
        <f t="shared" si="21"/>
        <v>3</v>
      </c>
      <c r="D191" s="145">
        <f t="shared" si="22"/>
        <v>9</v>
      </c>
      <c r="E191" s="145" t="s">
        <v>103</v>
      </c>
      <c r="F191" s="145" t="s">
        <v>103</v>
      </c>
      <c r="G191" s="145" t="s">
        <v>101</v>
      </c>
      <c r="H191" s="145" t="s">
        <v>101</v>
      </c>
      <c r="I191" s="145" t="s">
        <v>101</v>
      </c>
      <c r="J191" s="145" t="s">
        <v>101</v>
      </c>
      <c r="K191" s="145" t="s">
        <v>101</v>
      </c>
      <c r="L191" s="147" t="s">
        <v>111</v>
      </c>
      <c r="M191" s="147" t="s">
        <v>111</v>
      </c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</row>
    <row r="192" spans="1:45" s="103" customFormat="1" ht="12.75" hidden="1">
      <c r="A192" s="145">
        <v>1.5</v>
      </c>
      <c r="B192" s="145">
        <f t="shared" si="23"/>
        <v>6.5</v>
      </c>
      <c r="C192" s="145">
        <f t="shared" si="21"/>
        <v>3.25</v>
      </c>
      <c r="D192" s="145">
        <f t="shared" si="22"/>
        <v>9.75</v>
      </c>
      <c r="E192" s="145" t="s">
        <v>103</v>
      </c>
      <c r="F192" s="145" t="s">
        <v>101</v>
      </c>
      <c r="G192" s="145" t="s">
        <v>101</v>
      </c>
      <c r="H192" s="145" t="s">
        <v>101</v>
      </c>
      <c r="I192" s="145" t="s">
        <v>101</v>
      </c>
      <c r="J192" s="145" t="s">
        <v>101</v>
      </c>
      <c r="K192" s="145" t="s">
        <v>101</v>
      </c>
      <c r="L192" s="147" t="s">
        <v>111</v>
      </c>
      <c r="M192" s="147" t="s">
        <v>111</v>
      </c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</row>
    <row r="193" spans="1:45" s="103" customFormat="1" ht="12.75" hidden="1">
      <c r="A193" s="145">
        <v>1.5</v>
      </c>
      <c r="B193" s="145">
        <f t="shared" si="23"/>
        <v>7</v>
      </c>
      <c r="C193" s="145">
        <f t="shared" si="21"/>
        <v>3.5</v>
      </c>
      <c r="D193" s="145">
        <f t="shared" si="22"/>
        <v>10.5</v>
      </c>
      <c r="E193" s="145" t="s">
        <v>101</v>
      </c>
      <c r="F193" s="145" t="s">
        <v>101</v>
      </c>
      <c r="G193" s="145" t="s">
        <v>101</v>
      </c>
      <c r="H193" s="145" t="s">
        <v>101</v>
      </c>
      <c r="I193" s="145" t="s">
        <v>101</v>
      </c>
      <c r="J193" s="145" t="s">
        <v>101</v>
      </c>
      <c r="K193" s="147" t="s">
        <v>102</v>
      </c>
      <c r="L193" s="147" t="s">
        <v>111</v>
      </c>
      <c r="M193" s="147" t="s">
        <v>111</v>
      </c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</row>
    <row r="194" spans="1:45" s="103" customFormat="1" ht="12.75" hidden="1">
      <c r="A194" s="145">
        <v>1.5</v>
      </c>
      <c r="B194" s="145">
        <f t="shared" si="23"/>
        <v>7.5</v>
      </c>
      <c r="C194" s="145">
        <f t="shared" si="21"/>
        <v>3.75</v>
      </c>
      <c r="D194" s="145">
        <f t="shared" si="22"/>
        <v>11.25</v>
      </c>
      <c r="E194" s="145" t="s">
        <v>101</v>
      </c>
      <c r="F194" s="145" t="s">
        <v>101</v>
      </c>
      <c r="G194" s="145" t="s">
        <v>101</v>
      </c>
      <c r="H194" s="145" t="s">
        <v>101</v>
      </c>
      <c r="I194" s="145" t="s">
        <v>101</v>
      </c>
      <c r="J194" s="147" t="s">
        <v>102</v>
      </c>
      <c r="K194" s="147" t="s">
        <v>111</v>
      </c>
      <c r="L194" s="147" t="s">
        <v>111</v>
      </c>
      <c r="M194" s="147" t="s">
        <v>111</v>
      </c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</row>
    <row r="195" spans="1:45" s="103" customFormat="1" ht="12.75" hidden="1">
      <c r="A195" s="145">
        <v>1.5</v>
      </c>
      <c r="B195" s="145">
        <f t="shared" si="23"/>
        <v>8</v>
      </c>
      <c r="C195" s="145">
        <f t="shared" si="21"/>
        <v>4</v>
      </c>
      <c r="D195" s="145">
        <f t="shared" si="22"/>
        <v>12</v>
      </c>
      <c r="E195" s="145" t="s">
        <v>101</v>
      </c>
      <c r="F195" s="145" t="s">
        <v>101</v>
      </c>
      <c r="G195" s="145" t="s">
        <v>101</v>
      </c>
      <c r="H195" s="145" t="s">
        <v>101</v>
      </c>
      <c r="I195" s="147" t="s">
        <v>102</v>
      </c>
      <c r="J195" s="147" t="s">
        <v>102</v>
      </c>
      <c r="K195" s="147" t="s">
        <v>111</v>
      </c>
      <c r="L195" s="147" t="s">
        <v>111</v>
      </c>
      <c r="M195" s="147" t="s">
        <v>111</v>
      </c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</row>
    <row r="196" spans="1:45" s="103" customFormat="1" ht="12.75" hidden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</row>
    <row r="197" spans="1:45" s="103" customFormat="1" ht="12.75" hidden="1">
      <c r="A197" s="145"/>
      <c r="B197" s="145"/>
      <c r="C197" s="145"/>
      <c r="D197" s="145"/>
      <c r="E197" s="251">
        <v>7</v>
      </c>
      <c r="F197" s="252"/>
      <c r="G197" s="252"/>
      <c r="H197" s="252"/>
      <c r="I197" s="252"/>
      <c r="J197" s="252"/>
      <c r="K197" s="252"/>
      <c r="L197" s="252"/>
      <c r="M197" s="253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</row>
    <row r="198" spans="1:45" s="103" customFormat="1" ht="12.75" hidden="1">
      <c r="A198" s="145" t="s">
        <v>107</v>
      </c>
      <c r="B198" s="145" t="s">
        <v>108</v>
      </c>
      <c r="C198" s="145" t="s">
        <v>109</v>
      </c>
      <c r="D198" s="145" t="s">
        <v>110</v>
      </c>
      <c r="E198" s="145">
        <v>7</v>
      </c>
      <c r="F198" s="145">
        <v>8</v>
      </c>
      <c r="G198" s="145">
        <v>9</v>
      </c>
      <c r="H198" s="145">
        <v>10</v>
      </c>
      <c r="I198" s="145">
        <v>11</v>
      </c>
      <c r="J198" s="145">
        <v>12</v>
      </c>
      <c r="K198" s="145">
        <v>13</v>
      </c>
      <c r="L198" s="145">
        <v>14</v>
      </c>
      <c r="M198" s="145">
        <v>15</v>
      </c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</row>
    <row r="199" spans="1:45" s="103" customFormat="1" ht="12.75" hidden="1">
      <c r="A199" s="145">
        <v>2</v>
      </c>
      <c r="B199" s="145">
        <v>1</v>
      </c>
      <c r="C199" s="145">
        <f>B199/2</f>
        <v>0.5</v>
      </c>
      <c r="D199" s="145">
        <f>A199*B199</f>
        <v>2</v>
      </c>
      <c r="E199" s="145" t="s">
        <v>103</v>
      </c>
      <c r="F199" s="145" t="s">
        <v>103</v>
      </c>
      <c r="G199" s="145" t="s">
        <v>103</v>
      </c>
      <c r="H199" s="145" t="s">
        <v>103</v>
      </c>
      <c r="I199" s="145" t="s">
        <v>103</v>
      </c>
      <c r="J199" s="145" t="s">
        <v>103</v>
      </c>
      <c r="K199" s="145" t="s">
        <v>103</v>
      </c>
      <c r="L199" s="145" t="s">
        <v>103</v>
      </c>
      <c r="M199" s="145" t="s">
        <v>103</v>
      </c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</row>
    <row r="200" spans="1:45" s="103" customFormat="1" ht="12.75" hidden="1">
      <c r="A200" s="145">
        <v>2</v>
      </c>
      <c r="B200" s="145">
        <f>B199+0.5</f>
        <v>1.5</v>
      </c>
      <c r="C200" s="145">
        <f aca="true" t="shared" si="24" ref="C200:C213">B200/2</f>
        <v>0.75</v>
      </c>
      <c r="D200" s="145">
        <f aca="true" t="shared" si="25" ref="D200:D213">A200*B200</f>
        <v>3</v>
      </c>
      <c r="E200" s="145" t="s">
        <v>103</v>
      </c>
      <c r="F200" s="145" t="s">
        <v>103</v>
      </c>
      <c r="G200" s="145" t="s">
        <v>103</v>
      </c>
      <c r="H200" s="145" t="s">
        <v>103</v>
      </c>
      <c r="I200" s="145" t="s">
        <v>103</v>
      </c>
      <c r="J200" s="145" t="s">
        <v>103</v>
      </c>
      <c r="K200" s="145" t="s">
        <v>103</v>
      </c>
      <c r="L200" s="145" t="s">
        <v>103</v>
      </c>
      <c r="M200" s="145" t="s">
        <v>103</v>
      </c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</row>
    <row r="201" spans="1:45" s="103" customFormat="1" ht="12.75" hidden="1">
      <c r="A201" s="145">
        <v>2</v>
      </c>
      <c r="B201" s="145">
        <f aca="true" t="shared" si="26" ref="B201:B213">B200+0.5</f>
        <v>2</v>
      </c>
      <c r="C201" s="145">
        <f t="shared" si="24"/>
        <v>1</v>
      </c>
      <c r="D201" s="145">
        <f t="shared" si="25"/>
        <v>4</v>
      </c>
      <c r="E201" s="145" t="s">
        <v>103</v>
      </c>
      <c r="F201" s="145" t="s">
        <v>103</v>
      </c>
      <c r="G201" s="145" t="s">
        <v>103</v>
      </c>
      <c r="H201" s="145" t="s">
        <v>103</v>
      </c>
      <c r="I201" s="145" t="s">
        <v>103</v>
      </c>
      <c r="J201" s="145" t="s">
        <v>103</v>
      </c>
      <c r="K201" s="145" t="s">
        <v>103</v>
      </c>
      <c r="L201" s="145" t="s">
        <v>103</v>
      </c>
      <c r="M201" s="145" t="s">
        <v>103</v>
      </c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</row>
    <row r="202" spans="1:45" s="103" customFormat="1" ht="12.75" hidden="1">
      <c r="A202" s="145">
        <v>2</v>
      </c>
      <c r="B202" s="145">
        <f t="shared" si="26"/>
        <v>2.5</v>
      </c>
      <c r="C202" s="145">
        <f t="shared" si="24"/>
        <v>1.25</v>
      </c>
      <c r="D202" s="145">
        <f t="shared" si="25"/>
        <v>5</v>
      </c>
      <c r="E202" s="145" t="s">
        <v>103</v>
      </c>
      <c r="F202" s="145" t="s">
        <v>103</v>
      </c>
      <c r="G202" s="145" t="s">
        <v>103</v>
      </c>
      <c r="H202" s="145" t="s">
        <v>103</v>
      </c>
      <c r="I202" s="145" t="s">
        <v>103</v>
      </c>
      <c r="J202" s="145" t="s">
        <v>103</v>
      </c>
      <c r="K202" s="145" t="s">
        <v>103</v>
      </c>
      <c r="L202" s="145" t="s">
        <v>103</v>
      </c>
      <c r="M202" s="145" t="s">
        <v>103</v>
      </c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</row>
    <row r="203" spans="1:45" s="103" customFormat="1" ht="12.75" hidden="1">
      <c r="A203" s="145">
        <v>2</v>
      </c>
      <c r="B203" s="145">
        <f t="shared" si="26"/>
        <v>3</v>
      </c>
      <c r="C203" s="145">
        <f t="shared" si="24"/>
        <v>1.5</v>
      </c>
      <c r="D203" s="145">
        <f t="shared" si="25"/>
        <v>6</v>
      </c>
      <c r="E203" s="145" t="s">
        <v>103</v>
      </c>
      <c r="F203" s="145" t="s">
        <v>103</v>
      </c>
      <c r="G203" s="145" t="s">
        <v>103</v>
      </c>
      <c r="H203" s="145" t="s">
        <v>103</v>
      </c>
      <c r="I203" s="145" t="s">
        <v>103</v>
      </c>
      <c r="J203" s="145" t="s">
        <v>103</v>
      </c>
      <c r="K203" s="145" t="s">
        <v>103</v>
      </c>
      <c r="L203" s="145" t="s">
        <v>103</v>
      </c>
      <c r="M203" s="145" t="s">
        <v>103</v>
      </c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</row>
    <row r="204" spans="1:45" s="103" customFormat="1" ht="12.75" hidden="1">
      <c r="A204" s="145">
        <v>2</v>
      </c>
      <c r="B204" s="145">
        <f t="shared" si="26"/>
        <v>3.5</v>
      </c>
      <c r="C204" s="145">
        <f t="shared" si="24"/>
        <v>1.75</v>
      </c>
      <c r="D204" s="145">
        <f t="shared" si="25"/>
        <v>7</v>
      </c>
      <c r="E204" s="145" t="s">
        <v>103</v>
      </c>
      <c r="F204" s="145" t="s">
        <v>103</v>
      </c>
      <c r="G204" s="145" t="s">
        <v>103</v>
      </c>
      <c r="H204" s="145" t="s">
        <v>103</v>
      </c>
      <c r="I204" s="145" t="s">
        <v>103</v>
      </c>
      <c r="J204" s="145" t="s">
        <v>103</v>
      </c>
      <c r="K204" s="145" t="s">
        <v>103</v>
      </c>
      <c r="L204" s="145" t="s">
        <v>101</v>
      </c>
      <c r="M204" s="147" t="s">
        <v>111</v>
      </c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</row>
    <row r="205" spans="1:45" s="103" customFormat="1" ht="12.75" hidden="1">
      <c r="A205" s="145">
        <v>2</v>
      </c>
      <c r="B205" s="145">
        <f t="shared" si="26"/>
        <v>4</v>
      </c>
      <c r="C205" s="145">
        <f t="shared" si="24"/>
        <v>2</v>
      </c>
      <c r="D205" s="145">
        <f t="shared" si="25"/>
        <v>8</v>
      </c>
      <c r="E205" s="145" t="s">
        <v>103</v>
      </c>
      <c r="F205" s="145" t="s">
        <v>103</v>
      </c>
      <c r="G205" s="145" t="s">
        <v>103</v>
      </c>
      <c r="H205" s="145" t="s">
        <v>103</v>
      </c>
      <c r="I205" s="145" t="s">
        <v>103</v>
      </c>
      <c r="J205" s="145" t="s">
        <v>101</v>
      </c>
      <c r="K205" s="145" t="s">
        <v>101</v>
      </c>
      <c r="L205" s="145" t="s">
        <v>101</v>
      </c>
      <c r="M205" s="147" t="s">
        <v>111</v>
      </c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</row>
    <row r="206" spans="1:45" s="103" customFormat="1" ht="12.75" hidden="1">
      <c r="A206" s="145">
        <v>2</v>
      </c>
      <c r="B206" s="145">
        <f t="shared" si="26"/>
        <v>4.5</v>
      </c>
      <c r="C206" s="145">
        <f t="shared" si="24"/>
        <v>2.25</v>
      </c>
      <c r="D206" s="145">
        <f t="shared" si="25"/>
        <v>9</v>
      </c>
      <c r="E206" s="145" t="s">
        <v>103</v>
      </c>
      <c r="F206" s="145" t="s">
        <v>103</v>
      </c>
      <c r="G206" s="145" t="s">
        <v>103</v>
      </c>
      <c r="H206" s="145" t="s">
        <v>101</v>
      </c>
      <c r="I206" s="145" t="s">
        <v>101</v>
      </c>
      <c r="J206" s="145" t="s">
        <v>101</v>
      </c>
      <c r="K206" s="145" t="s">
        <v>101</v>
      </c>
      <c r="L206" s="145" t="s">
        <v>101</v>
      </c>
      <c r="M206" s="147" t="s">
        <v>111</v>
      </c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</row>
    <row r="207" spans="1:45" s="103" customFormat="1" ht="12.75" hidden="1">
      <c r="A207" s="145">
        <v>2</v>
      </c>
      <c r="B207" s="145">
        <f t="shared" si="26"/>
        <v>5</v>
      </c>
      <c r="C207" s="145">
        <f t="shared" si="24"/>
        <v>2.5</v>
      </c>
      <c r="D207" s="145">
        <f t="shared" si="25"/>
        <v>10</v>
      </c>
      <c r="E207" s="145" t="s">
        <v>103</v>
      </c>
      <c r="F207" s="145" t="s">
        <v>103</v>
      </c>
      <c r="G207" s="145" t="s">
        <v>101</v>
      </c>
      <c r="H207" s="145" t="s">
        <v>101</v>
      </c>
      <c r="I207" s="145" t="s">
        <v>101</v>
      </c>
      <c r="J207" s="145" t="s">
        <v>101</v>
      </c>
      <c r="K207" s="145" t="s">
        <v>101</v>
      </c>
      <c r="L207" s="145" t="s">
        <v>101</v>
      </c>
      <c r="M207" s="147" t="s">
        <v>111</v>
      </c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</row>
    <row r="208" spans="1:45" s="103" customFormat="1" ht="12.75" hidden="1">
      <c r="A208" s="145">
        <v>2</v>
      </c>
      <c r="B208" s="145">
        <f t="shared" si="26"/>
        <v>5.5</v>
      </c>
      <c r="C208" s="145">
        <f t="shared" si="24"/>
        <v>2.75</v>
      </c>
      <c r="D208" s="145">
        <f t="shared" si="25"/>
        <v>11</v>
      </c>
      <c r="E208" s="145" t="s">
        <v>101</v>
      </c>
      <c r="F208" s="145" t="s">
        <v>101</v>
      </c>
      <c r="G208" s="145" t="s">
        <v>101</v>
      </c>
      <c r="H208" s="145" t="s">
        <v>101</v>
      </c>
      <c r="I208" s="145" t="s">
        <v>101</v>
      </c>
      <c r="J208" s="145" t="s">
        <v>101</v>
      </c>
      <c r="K208" s="147" t="s">
        <v>102</v>
      </c>
      <c r="L208" s="147" t="s">
        <v>111</v>
      </c>
      <c r="M208" s="147" t="s">
        <v>111</v>
      </c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</row>
    <row r="209" spans="1:45" s="103" customFormat="1" ht="12.75" hidden="1">
      <c r="A209" s="145">
        <v>2</v>
      </c>
      <c r="B209" s="145">
        <f t="shared" si="26"/>
        <v>6</v>
      </c>
      <c r="C209" s="145">
        <f t="shared" si="24"/>
        <v>3</v>
      </c>
      <c r="D209" s="145">
        <f t="shared" si="25"/>
        <v>12</v>
      </c>
      <c r="E209" s="145" t="s">
        <v>101</v>
      </c>
      <c r="F209" s="145" t="s">
        <v>101</v>
      </c>
      <c r="G209" s="145" t="s">
        <v>101</v>
      </c>
      <c r="H209" s="145" t="s">
        <v>101</v>
      </c>
      <c r="I209" s="145" t="s">
        <v>101</v>
      </c>
      <c r="J209" s="147" t="s">
        <v>102</v>
      </c>
      <c r="K209" s="147" t="s">
        <v>102</v>
      </c>
      <c r="L209" s="147" t="s">
        <v>111</v>
      </c>
      <c r="M209" s="147" t="s">
        <v>111</v>
      </c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</row>
    <row r="210" spans="1:45" s="103" customFormat="1" ht="12.75" hidden="1">
      <c r="A210" s="145">
        <v>2</v>
      </c>
      <c r="B210" s="145">
        <f t="shared" si="26"/>
        <v>6.5</v>
      </c>
      <c r="C210" s="145">
        <f t="shared" si="24"/>
        <v>3.25</v>
      </c>
      <c r="D210" s="145">
        <f t="shared" si="25"/>
        <v>13</v>
      </c>
      <c r="E210" s="145" t="s">
        <v>101</v>
      </c>
      <c r="F210" s="145" t="s">
        <v>101</v>
      </c>
      <c r="G210" s="145" t="s">
        <v>101</v>
      </c>
      <c r="H210" s="147" t="s">
        <v>102</v>
      </c>
      <c r="I210" s="147" t="s">
        <v>102</v>
      </c>
      <c r="J210" s="147" t="s">
        <v>102</v>
      </c>
      <c r="K210" s="147" t="s">
        <v>102</v>
      </c>
      <c r="L210" s="147" t="s">
        <v>111</v>
      </c>
      <c r="M210" s="147" t="s">
        <v>111</v>
      </c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</row>
    <row r="211" spans="1:45" s="103" customFormat="1" ht="12.75" hidden="1">
      <c r="A211" s="145">
        <v>2</v>
      </c>
      <c r="B211" s="145">
        <f t="shared" si="26"/>
        <v>7</v>
      </c>
      <c r="C211" s="145">
        <f t="shared" si="24"/>
        <v>3.5</v>
      </c>
      <c r="D211" s="145">
        <f t="shared" si="25"/>
        <v>14</v>
      </c>
      <c r="E211" s="145" t="s">
        <v>101</v>
      </c>
      <c r="F211" s="145" t="s">
        <v>101</v>
      </c>
      <c r="G211" s="147" t="s">
        <v>102</v>
      </c>
      <c r="H211" s="147" t="s">
        <v>102</v>
      </c>
      <c r="I211" s="147" t="s">
        <v>102</v>
      </c>
      <c r="J211" s="147" t="s">
        <v>102</v>
      </c>
      <c r="K211" s="147" t="s">
        <v>102</v>
      </c>
      <c r="L211" s="147" t="s">
        <v>111</v>
      </c>
      <c r="M211" s="147" t="s">
        <v>111</v>
      </c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</row>
    <row r="212" spans="1:45" s="103" customFormat="1" ht="12.75" hidden="1">
      <c r="A212" s="145">
        <v>2</v>
      </c>
      <c r="B212" s="145">
        <f t="shared" si="26"/>
        <v>7.5</v>
      </c>
      <c r="C212" s="145">
        <f t="shared" si="24"/>
        <v>3.75</v>
      </c>
      <c r="D212" s="145">
        <f t="shared" si="25"/>
        <v>15</v>
      </c>
      <c r="E212" s="145" t="s">
        <v>101</v>
      </c>
      <c r="F212" s="147" t="s">
        <v>102</v>
      </c>
      <c r="G212" s="147" t="s">
        <v>102</v>
      </c>
      <c r="H212" s="147" t="s">
        <v>102</v>
      </c>
      <c r="I212" s="147" t="s">
        <v>102</v>
      </c>
      <c r="J212" s="147" t="s">
        <v>102</v>
      </c>
      <c r="K212" s="147" t="s">
        <v>111</v>
      </c>
      <c r="L212" s="147" t="s">
        <v>111</v>
      </c>
      <c r="M212" s="147" t="s">
        <v>111</v>
      </c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</row>
    <row r="213" spans="1:45" s="103" customFormat="1" ht="12.75" hidden="1">
      <c r="A213" s="145">
        <v>2</v>
      </c>
      <c r="B213" s="145">
        <f t="shared" si="26"/>
        <v>8</v>
      </c>
      <c r="C213" s="145">
        <f t="shared" si="24"/>
        <v>4</v>
      </c>
      <c r="D213" s="145">
        <f t="shared" si="25"/>
        <v>16</v>
      </c>
      <c r="E213" s="147" t="s">
        <v>102</v>
      </c>
      <c r="F213" s="147" t="s">
        <v>102</v>
      </c>
      <c r="G213" s="147" t="s">
        <v>102</v>
      </c>
      <c r="H213" s="147" t="s">
        <v>102</v>
      </c>
      <c r="I213" s="147" t="s">
        <v>102</v>
      </c>
      <c r="J213" s="147" t="s">
        <v>102</v>
      </c>
      <c r="K213" s="147" t="s">
        <v>111</v>
      </c>
      <c r="L213" s="147" t="s">
        <v>111</v>
      </c>
      <c r="M213" s="147" t="s">
        <v>111</v>
      </c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</row>
    <row r="214" spans="1:45" s="103" customFormat="1" ht="12.75" hidden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</row>
    <row r="215" spans="1:45" s="103" customFormat="1" ht="12.75" hidden="1">
      <c r="A215" s="145"/>
      <c r="B215" s="145"/>
      <c r="C215" s="145"/>
      <c r="D215" s="145"/>
      <c r="E215" s="251">
        <v>7</v>
      </c>
      <c r="F215" s="252"/>
      <c r="G215" s="252"/>
      <c r="H215" s="252"/>
      <c r="I215" s="252"/>
      <c r="J215" s="252"/>
      <c r="K215" s="252"/>
      <c r="L215" s="252"/>
      <c r="M215" s="253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</row>
    <row r="216" spans="1:45" s="103" customFormat="1" ht="12.75" hidden="1">
      <c r="A216" s="145" t="s">
        <v>107</v>
      </c>
      <c r="B216" s="145" t="s">
        <v>108</v>
      </c>
      <c r="C216" s="145" t="s">
        <v>109</v>
      </c>
      <c r="D216" s="145" t="s">
        <v>110</v>
      </c>
      <c r="E216" s="145">
        <v>7</v>
      </c>
      <c r="F216" s="145">
        <v>8</v>
      </c>
      <c r="G216" s="145">
        <v>9</v>
      </c>
      <c r="H216" s="145">
        <v>10</v>
      </c>
      <c r="I216" s="145">
        <v>11</v>
      </c>
      <c r="J216" s="145">
        <v>12</v>
      </c>
      <c r="K216" s="145">
        <v>13</v>
      </c>
      <c r="L216" s="145">
        <v>14</v>
      </c>
      <c r="M216" s="145">
        <v>15</v>
      </c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</row>
    <row r="217" spans="1:45" s="103" customFormat="1" ht="12.75" hidden="1">
      <c r="A217" s="145">
        <v>2.5</v>
      </c>
      <c r="B217" s="145">
        <v>1</v>
      </c>
      <c r="C217" s="145">
        <f>B217/2</f>
        <v>0.5</v>
      </c>
      <c r="D217" s="145">
        <f>A217*B217</f>
        <v>2.5</v>
      </c>
      <c r="E217" s="145" t="s">
        <v>103</v>
      </c>
      <c r="F217" s="145" t="s">
        <v>103</v>
      </c>
      <c r="G217" s="145" t="s">
        <v>103</v>
      </c>
      <c r="H217" s="145" t="s">
        <v>103</v>
      </c>
      <c r="I217" s="145" t="s">
        <v>103</v>
      </c>
      <c r="J217" s="145" t="s">
        <v>103</v>
      </c>
      <c r="K217" s="145" t="s">
        <v>103</v>
      </c>
      <c r="L217" s="145" t="s">
        <v>103</v>
      </c>
      <c r="M217" s="145" t="s">
        <v>103</v>
      </c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</row>
    <row r="218" spans="1:45" s="103" customFormat="1" ht="12.75" hidden="1">
      <c r="A218" s="145">
        <v>2.5</v>
      </c>
      <c r="B218" s="145">
        <f>B217+0.5</f>
        <v>1.5</v>
      </c>
      <c r="C218" s="145">
        <f aca="true" t="shared" si="27" ref="C218:C231">B218/2</f>
        <v>0.75</v>
      </c>
      <c r="D218" s="145">
        <f aca="true" t="shared" si="28" ref="D218:D231">A218*B218</f>
        <v>3.75</v>
      </c>
      <c r="E218" s="145" t="s">
        <v>103</v>
      </c>
      <c r="F218" s="145" t="s">
        <v>103</v>
      </c>
      <c r="G218" s="145" t="s">
        <v>103</v>
      </c>
      <c r="H218" s="145" t="s">
        <v>103</v>
      </c>
      <c r="I218" s="145" t="s">
        <v>103</v>
      </c>
      <c r="J218" s="145" t="s">
        <v>103</v>
      </c>
      <c r="K218" s="145" t="s">
        <v>103</v>
      </c>
      <c r="L218" s="145" t="s">
        <v>103</v>
      </c>
      <c r="M218" s="145" t="s">
        <v>103</v>
      </c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</row>
    <row r="219" spans="1:45" s="103" customFormat="1" ht="12.75" hidden="1">
      <c r="A219" s="145">
        <v>2.5</v>
      </c>
      <c r="B219" s="145">
        <f aca="true" t="shared" si="29" ref="B219:B231">B218+0.5</f>
        <v>2</v>
      </c>
      <c r="C219" s="145">
        <f t="shared" si="27"/>
        <v>1</v>
      </c>
      <c r="D219" s="145">
        <f t="shared" si="28"/>
        <v>5</v>
      </c>
      <c r="E219" s="145" t="s">
        <v>103</v>
      </c>
      <c r="F219" s="145" t="s">
        <v>103</v>
      </c>
      <c r="G219" s="145" t="s">
        <v>103</v>
      </c>
      <c r="H219" s="145" t="s">
        <v>103</v>
      </c>
      <c r="I219" s="145" t="s">
        <v>103</v>
      </c>
      <c r="J219" s="145" t="s">
        <v>103</v>
      </c>
      <c r="K219" s="145" t="s">
        <v>103</v>
      </c>
      <c r="L219" s="145" t="s">
        <v>103</v>
      </c>
      <c r="M219" s="145" t="s">
        <v>103</v>
      </c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</row>
    <row r="220" spans="1:45" s="103" customFormat="1" ht="12.75" hidden="1">
      <c r="A220" s="145">
        <v>2.5</v>
      </c>
      <c r="B220" s="145">
        <f t="shared" si="29"/>
        <v>2.5</v>
      </c>
      <c r="C220" s="145">
        <f t="shared" si="27"/>
        <v>1.25</v>
      </c>
      <c r="D220" s="145">
        <f t="shared" si="28"/>
        <v>6.25</v>
      </c>
      <c r="E220" s="145" t="s">
        <v>103</v>
      </c>
      <c r="F220" s="145" t="s">
        <v>103</v>
      </c>
      <c r="G220" s="145" t="s">
        <v>103</v>
      </c>
      <c r="H220" s="145" t="s">
        <v>103</v>
      </c>
      <c r="I220" s="145" t="s">
        <v>103</v>
      </c>
      <c r="J220" s="145" t="s">
        <v>103</v>
      </c>
      <c r="K220" s="145" t="s">
        <v>103</v>
      </c>
      <c r="L220" s="145" t="s">
        <v>103</v>
      </c>
      <c r="M220" s="145" t="s">
        <v>103</v>
      </c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</row>
    <row r="221" spans="1:45" s="103" customFormat="1" ht="12.75" hidden="1">
      <c r="A221" s="145">
        <v>2.5</v>
      </c>
      <c r="B221" s="145">
        <f t="shared" si="29"/>
        <v>3</v>
      </c>
      <c r="C221" s="145">
        <f t="shared" si="27"/>
        <v>1.5</v>
      </c>
      <c r="D221" s="145">
        <f t="shared" si="28"/>
        <v>7.5</v>
      </c>
      <c r="E221" s="145" t="s">
        <v>103</v>
      </c>
      <c r="F221" s="145" t="s">
        <v>103</v>
      </c>
      <c r="G221" s="145" t="s">
        <v>103</v>
      </c>
      <c r="H221" s="145" t="s">
        <v>103</v>
      </c>
      <c r="I221" s="145" t="s">
        <v>103</v>
      </c>
      <c r="J221" s="145" t="s">
        <v>103</v>
      </c>
      <c r="K221" s="145" t="s">
        <v>101</v>
      </c>
      <c r="L221" s="145" t="s">
        <v>101</v>
      </c>
      <c r="M221" s="145" t="s">
        <v>101</v>
      </c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</row>
    <row r="222" spans="1:45" s="103" customFormat="1" ht="12.75" hidden="1">
      <c r="A222" s="145">
        <v>2.5</v>
      </c>
      <c r="B222" s="145">
        <f t="shared" si="29"/>
        <v>3.5</v>
      </c>
      <c r="C222" s="145">
        <f t="shared" si="27"/>
        <v>1.75</v>
      </c>
      <c r="D222" s="145">
        <f t="shared" si="28"/>
        <v>8.75</v>
      </c>
      <c r="E222" s="145" t="s">
        <v>103</v>
      </c>
      <c r="F222" s="145" t="s">
        <v>103</v>
      </c>
      <c r="G222" s="145" t="s">
        <v>103</v>
      </c>
      <c r="H222" s="145" t="s">
        <v>103</v>
      </c>
      <c r="I222" s="145" t="s">
        <v>101</v>
      </c>
      <c r="J222" s="145" t="s">
        <v>101</v>
      </c>
      <c r="K222" s="145" t="s">
        <v>101</v>
      </c>
      <c r="L222" s="145" t="s">
        <v>101</v>
      </c>
      <c r="M222" s="147" t="s">
        <v>111</v>
      </c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</row>
    <row r="223" spans="1:45" s="103" customFormat="1" ht="12.75" hidden="1">
      <c r="A223" s="145">
        <v>2.5</v>
      </c>
      <c r="B223" s="145">
        <f t="shared" si="29"/>
        <v>4</v>
      </c>
      <c r="C223" s="145">
        <f t="shared" si="27"/>
        <v>2</v>
      </c>
      <c r="D223" s="145">
        <f t="shared" si="28"/>
        <v>10</v>
      </c>
      <c r="E223" s="145" t="s">
        <v>103</v>
      </c>
      <c r="F223" s="145" t="s">
        <v>103</v>
      </c>
      <c r="G223" s="145" t="s">
        <v>101</v>
      </c>
      <c r="H223" s="145" t="s">
        <v>101</v>
      </c>
      <c r="I223" s="145" t="s">
        <v>101</v>
      </c>
      <c r="J223" s="145" t="s">
        <v>101</v>
      </c>
      <c r="K223" s="145" t="s">
        <v>101</v>
      </c>
      <c r="L223" s="145" t="s">
        <v>101</v>
      </c>
      <c r="M223" s="147" t="s">
        <v>111</v>
      </c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</row>
    <row r="224" spans="1:45" s="103" customFormat="1" ht="12.75" hidden="1">
      <c r="A224" s="145">
        <v>2.5</v>
      </c>
      <c r="B224" s="145">
        <f t="shared" si="29"/>
        <v>4.5</v>
      </c>
      <c r="C224" s="145">
        <f t="shared" si="27"/>
        <v>2.25</v>
      </c>
      <c r="D224" s="145">
        <f t="shared" si="28"/>
        <v>11.25</v>
      </c>
      <c r="E224" s="145" t="s">
        <v>103</v>
      </c>
      <c r="F224" s="145" t="s">
        <v>101</v>
      </c>
      <c r="G224" s="145" t="s">
        <v>101</v>
      </c>
      <c r="H224" s="145" t="s">
        <v>101</v>
      </c>
      <c r="I224" s="145" t="s">
        <v>101</v>
      </c>
      <c r="J224" s="145" t="s">
        <v>101</v>
      </c>
      <c r="K224" s="147" t="s">
        <v>102</v>
      </c>
      <c r="L224" s="147" t="s">
        <v>102</v>
      </c>
      <c r="M224" s="147" t="s">
        <v>111</v>
      </c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</row>
    <row r="225" spans="1:45" s="103" customFormat="1" ht="12.75" hidden="1">
      <c r="A225" s="145">
        <v>2.5</v>
      </c>
      <c r="B225" s="145">
        <f t="shared" si="29"/>
        <v>5</v>
      </c>
      <c r="C225" s="145">
        <f t="shared" si="27"/>
        <v>2.5</v>
      </c>
      <c r="D225" s="145">
        <f t="shared" si="28"/>
        <v>12.5</v>
      </c>
      <c r="E225" s="145" t="s">
        <v>101</v>
      </c>
      <c r="F225" s="145" t="s">
        <v>101</v>
      </c>
      <c r="G225" s="145" t="s">
        <v>101</v>
      </c>
      <c r="H225" s="145" t="s">
        <v>101</v>
      </c>
      <c r="I225" s="145" t="s">
        <v>101</v>
      </c>
      <c r="J225" s="147" t="s">
        <v>102</v>
      </c>
      <c r="K225" s="147" t="s">
        <v>102</v>
      </c>
      <c r="L225" s="147" t="s">
        <v>102</v>
      </c>
      <c r="M225" s="147" t="s">
        <v>111</v>
      </c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</row>
    <row r="226" spans="1:45" s="103" customFormat="1" ht="12.75" hidden="1">
      <c r="A226" s="145">
        <v>2.5</v>
      </c>
      <c r="B226" s="145">
        <f t="shared" si="29"/>
        <v>5.5</v>
      </c>
      <c r="C226" s="145">
        <f t="shared" si="27"/>
        <v>2.75</v>
      </c>
      <c r="D226" s="145">
        <f t="shared" si="28"/>
        <v>13.75</v>
      </c>
      <c r="E226" s="145" t="s">
        <v>101</v>
      </c>
      <c r="F226" s="145" t="s">
        <v>101</v>
      </c>
      <c r="G226" s="145" t="s">
        <v>101</v>
      </c>
      <c r="H226" s="147" t="s">
        <v>102</v>
      </c>
      <c r="I226" s="147" t="s">
        <v>102</v>
      </c>
      <c r="J226" s="147" t="s">
        <v>102</v>
      </c>
      <c r="K226" s="147" t="s">
        <v>102</v>
      </c>
      <c r="L226" s="147" t="s">
        <v>111</v>
      </c>
      <c r="M226" s="147" t="s">
        <v>111</v>
      </c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</row>
    <row r="227" spans="1:45" s="103" customFormat="1" ht="12.75" hidden="1">
      <c r="A227" s="145">
        <v>2.5</v>
      </c>
      <c r="B227" s="145">
        <f t="shared" si="29"/>
        <v>6</v>
      </c>
      <c r="C227" s="145">
        <f t="shared" si="27"/>
        <v>3</v>
      </c>
      <c r="D227" s="145">
        <f t="shared" si="28"/>
        <v>15</v>
      </c>
      <c r="E227" s="145" t="s">
        <v>101</v>
      </c>
      <c r="F227" s="145" t="s">
        <v>101</v>
      </c>
      <c r="G227" s="147" t="s">
        <v>102</v>
      </c>
      <c r="H227" s="147" t="s">
        <v>102</v>
      </c>
      <c r="I227" s="147" t="s">
        <v>102</v>
      </c>
      <c r="J227" s="147" t="s">
        <v>102</v>
      </c>
      <c r="K227" s="147" t="s">
        <v>102</v>
      </c>
      <c r="L227" s="147" t="s">
        <v>111</v>
      </c>
      <c r="M227" s="147" t="s">
        <v>111</v>
      </c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</row>
    <row r="228" spans="1:45" s="103" customFormat="1" ht="12.75" hidden="1">
      <c r="A228" s="145">
        <v>2.5</v>
      </c>
      <c r="B228" s="145">
        <f t="shared" si="29"/>
        <v>6.5</v>
      </c>
      <c r="C228" s="145">
        <f t="shared" si="27"/>
        <v>3.25</v>
      </c>
      <c r="D228" s="145">
        <f t="shared" si="28"/>
        <v>16.25</v>
      </c>
      <c r="E228" s="145" t="s">
        <v>101</v>
      </c>
      <c r="F228" s="147" t="s">
        <v>102</v>
      </c>
      <c r="G228" s="147" t="s">
        <v>102</v>
      </c>
      <c r="H228" s="147" t="s">
        <v>102</v>
      </c>
      <c r="I228" s="147" t="s">
        <v>102</v>
      </c>
      <c r="J228" s="147" t="s">
        <v>102</v>
      </c>
      <c r="K228" s="147" t="s">
        <v>102</v>
      </c>
      <c r="L228" s="147" t="s">
        <v>111</v>
      </c>
      <c r="M228" s="147" t="s">
        <v>111</v>
      </c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</row>
    <row r="229" spans="1:45" s="103" customFormat="1" ht="12.75" hidden="1">
      <c r="A229" s="145">
        <v>2.5</v>
      </c>
      <c r="B229" s="145">
        <f t="shared" si="29"/>
        <v>7</v>
      </c>
      <c r="C229" s="145">
        <f t="shared" si="27"/>
        <v>3.5</v>
      </c>
      <c r="D229" s="145">
        <f t="shared" si="28"/>
        <v>17.5</v>
      </c>
      <c r="E229" s="147" t="s">
        <v>102</v>
      </c>
      <c r="F229" s="147" t="s">
        <v>102</v>
      </c>
      <c r="G229" s="147" t="s">
        <v>102</v>
      </c>
      <c r="H229" s="147" t="s">
        <v>102</v>
      </c>
      <c r="I229" s="147" t="s">
        <v>102</v>
      </c>
      <c r="J229" s="147" t="s">
        <v>102</v>
      </c>
      <c r="K229" s="147" t="s">
        <v>102</v>
      </c>
      <c r="L229" s="147" t="s">
        <v>111</v>
      </c>
      <c r="M229" s="147" t="s">
        <v>111</v>
      </c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</row>
    <row r="230" spans="1:45" s="103" customFormat="1" ht="12.75" hidden="1">
      <c r="A230" s="145">
        <v>2.5</v>
      </c>
      <c r="B230" s="145">
        <f t="shared" si="29"/>
        <v>7.5</v>
      </c>
      <c r="C230" s="145">
        <f t="shared" si="27"/>
        <v>3.75</v>
      </c>
      <c r="D230" s="145">
        <f t="shared" si="28"/>
        <v>18.75</v>
      </c>
      <c r="E230" s="147" t="s">
        <v>102</v>
      </c>
      <c r="F230" s="147" t="s">
        <v>102</v>
      </c>
      <c r="G230" s="147" t="s">
        <v>102</v>
      </c>
      <c r="H230" s="147" t="s">
        <v>102</v>
      </c>
      <c r="I230" s="147" t="s">
        <v>102</v>
      </c>
      <c r="J230" s="147" t="s">
        <v>102</v>
      </c>
      <c r="K230" s="147" t="s">
        <v>111</v>
      </c>
      <c r="L230" s="147" t="s">
        <v>111</v>
      </c>
      <c r="M230" s="147" t="s">
        <v>111</v>
      </c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</row>
    <row r="231" spans="1:45" s="103" customFormat="1" ht="12.75" hidden="1">
      <c r="A231" s="145">
        <v>2.5</v>
      </c>
      <c r="B231" s="145">
        <f t="shared" si="29"/>
        <v>8</v>
      </c>
      <c r="C231" s="145">
        <f t="shared" si="27"/>
        <v>4</v>
      </c>
      <c r="D231" s="145">
        <f t="shared" si="28"/>
        <v>20</v>
      </c>
      <c r="E231" s="147" t="s">
        <v>102</v>
      </c>
      <c r="F231" s="147" t="s">
        <v>102</v>
      </c>
      <c r="G231" s="147" t="s">
        <v>102</v>
      </c>
      <c r="H231" s="147" t="s">
        <v>102</v>
      </c>
      <c r="I231" s="147" t="s">
        <v>102</v>
      </c>
      <c r="J231" s="147" t="s">
        <v>111</v>
      </c>
      <c r="K231" s="147" t="s">
        <v>111</v>
      </c>
      <c r="L231" s="147" t="s">
        <v>111</v>
      </c>
      <c r="M231" s="147" t="s">
        <v>111</v>
      </c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</row>
    <row r="232" spans="1:45" s="103" customFormat="1" ht="12.75" hidden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</row>
    <row r="233" spans="1:45" s="103" customFormat="1" ht="12.75" hidden="1">
      <c r="A233" s="145"/>
      <c r="B233" s="145"/>
      <c r="C233" s="145"/>
      <c r="D233" s="145"/>
      <c r="E233" s="251">
        <v>7</v>
      </c>
      <c r="F233" s="252"/>
      <c r="G233" s="252"/>
      <c r="H233" s="252"/>
      <c r="I233" s="252"/>
      <c r="J233" s="252"/>
      <c r="K233" s="252"/>
      <c r="L233" s="252"/>
      <c r="M233" s="253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</row>
    <row r="234" spans="1:45" s="103" customFormat="1" ht="12.75" hidden="1">
      <c r="A234" s="145" t="s">
        <v>107</v>
      </c>
      <c r="B234" s="145" t="s">
        <v>108</v>
      </c>
      <c r="C234" s="145" t="s">
        <v>109</v>
      </c>
      <c r="D234" s="145" t="s">
        <v>110</v>
      </c>
      <c r="E234" s="145">
        <v>7</v>
      </c>
      <c r="F234" s="145">
        <v>8</v>
      </c>
      <c r="G234" s="145">
        <v>9</v>
      </c>
      <c r="H234" s="145">
        <v>10</v>
      </c>
      <c r="I234" s="145">
        <v>11</v>
      </c>
      <c r="J234" s="145">
        <v>12</v>
      </c>
      <c r="K234" s="145">
        <v>13</v>
      </c>
      <c r="L234" s="145">
        <v>14</v>
      </c>
      <c r="M234" s="145">
        <v>15</v>
      </c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</row>
    <row r="235" spans="1:45" s="103" customFormat="1" ht="12.75" hidden="1">
      <c r="A235" s="145">
        <v>3</v>
      </c>
      <c r="B235" s="145">
        <v>1</v>
      </c>
      <c r="C235" s="145">
        <f>B235/2</f>
        <v>0.5</v>
      </c>
      <c r="D235" s="145">
        <f>A235*B235</f>
        <v>3</v>
      </c>
      <c r="E235" s="145" t="s">
        <v>103</v>
      </c>
      <c r="F235" s="145" t="s">
        <v>103</v>
      </c>
      <c r="G235" s="145" t="s">
        <v>103</v>
      </c>
      <c r="H235" s="145" t="s">
        <v>103</v>
      </c>
      <c r="I235" s="145" t="s">
        <v>103</v>
      </c>
      <c r="J235" s="145" t="s">
        <v>103</v>
      </c>
      <c r="K235" s="145" t="s">
        <v>103</v>
      </c>
      <c r="L235" s="145" t="s">
        <v>103</v>
      </c>
      <c r="M235" s="145" t="s">
        <v>103</v>
      </c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</row>
    <row r="236" spans="1:45" s="103" customFormat="1" ht="12.75" hidden="1">
      <c r="A236" s="145">
        <v>3</v>
      </c>
      <c r="B236" s="145">
        <f>B235+0.5</f>
        <v>1.5</v>
      </c>
      <c r="C236" s="145">
        <f aca="true" t="shared" si="30" ref="C236:C249">B236/2</f>
        <v>0.75</v>
      </c>
      <c r="D236" s="145">
        <f aca="true" t="shared" si="31" ref="D236:D249">A236*B236</f>
        <v>4.5</v>
      </c>
      <c r="E236" s="145" t="s">
        <v>103</v>
      </c>
      <c r="F236" s="145" t="s">
        <v>103</v>
      </c>
      <c r="G236" s="145" t="s">
        <v>103</v>
      </c>
      <c r="H236" s="145" t="s">
        <v>103</v>
      </c>
      <c r="I236" s="145" t="s">
        <v>103</v>
      </c>
      <c r="J236" s="145" t="s">
        <v>103</v>
      </c>
      <c r="K236" s="145" t="s">
        <v>103</v>
      </c>
      <c r="L236" s="145" t="s">
        <v>103</v>
      </c>
      <c r="M236" s="145" t="s">
        <v>103</v>
      </c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</row>
    <row r="237" spans="1:45" s="103" customFormat="1" ht="12.75" hidden="1">
      <c r="A237" s="145">
        <v>3</v>
      </c>
      <c r="B237" s="145">
        <f aca="true" t="shared" si="32" ref="B237:B249">B236+0.5</f>
        <v>2</v>
      </c>
      <c r="C237" s="145">
        <f t="shared" si="30"/>
        <v>1</v>
      </c>
      <c r="D237" s="145">
        <f t="shared" si="31"/>
        <v>6</v>
      </c>
      <c r="E237" s="145" t="s">
        <v>103</v>
      </c>
      <c r="F237" s="145" t="s">
        <v>103</v>
      </c>
      <c r="G237" s="145" t="s">
        <v>103</v>
      </c>
      <c r="H237" s="145" t="s">
        <v>103</v>
      </c>
      <c r="I237" s="145" t="s">
        <v>103</v>
      </c>
      <c r="J237" s="145" t="s">
        <v>103</v>
      </c>
      <c r="K237" s="145" t="s">
        <v>103</v>
      </c>
      <c r="L237" s="145" t="s">
        <v>103</v>
      </c>
      <c r="M237" s="145" t="s">
        <v>103</v>
      </c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</row>
    <row r="238" spans="1:45" s="103" customFormat="1" ht="12.75" hidden="1">
      <c r="A238" s="145">
        <v>3</v>
      </c>
      <c r="B238" s="145">
        <f t="shared" si="32"/>
        <v>2.5</v>
      </c>
      <c r="C238" s="145">
        <f t="shared" si="30"/>
        <v>1.25</v>
      </c>
      <c r="D238" s="145">
        <f t="shared" si="31"/>
        <v>7.5</v>
      </c>
      <c r="E238" s="145" t="s">
        <v>103</v>
      </c>
      <c r="F238" s="145" t="s">
        <v>103</v>
      </c>
      <c r="G238" s="145" t="s">
        <v>103</v>
      </c>
      <c r="H238" s="145" t="s">
        <v>103</v>
      </c>
      <c r="I238" s="145" t="s">
        <v>103</v>
      </c>
      <c r="J238" s="145" t="s">
        <v>103</v>
      </c>
      <c r="K238" s="145" t="s">
        <v>101</v>
      </c>
      <c r="L238" s="145" t="s">
        <v>101</v>
      </c>
      <c r="M238" s="145" t="s">
        <v>101</v>
      </c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</row>
    <row r="239" spans="1:45" s="103" customFormat="1" ht="12.75" hidden="1">
      <c r="A239" s="145">
        <v>3</v>
      </c>
      <c r="B239" s="145">
        <f t="shared" si="32"/>
        <v>3</v>
      </c>
      <c r="C239" s="145">
        <f t="shared" si="30"/>
        <v>1.5</v>
      </c>
      <c r="D239" s="145">
        <f t="shared" si="31"/>
        <v>9</v>
      </c>
      <c r="E239" s="145" t="s">
        <v>103</v>
      </c>
      <c r="F239" s="145" t="s">
        <v>103</v>
      </c>
      <c r="G239" s="145" t="s">
        <v>103</v>
      </c>
      <c r="H239" s="145" t="s">
        <v>103</v>
      </c>
      <c r="I239" s="145" t="s">
        <v>101</v>
      </c>
      <c r="J239" s="145" t="s">
        <v>101</v>
      </c>
      <c r="K239" s="145" t="s">
        <v>101</v>
      </c>
      <c r="L239" s="145" t="s">
        <v>101</v>
      </c>
      <c r="M239" s="145" t="s">
        <v>101</v>
      </c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</row>
    <row r="240" spans="1:45" s="103" customFormat="1" ht="12.75" hidden="1">
      <c r="A240" s="145">
        <v>3</v>
      </c>
      <c r="B240" s="145">
        <f t="shared" si="32"/>
        <v>3.5</v>
      </c>
      <c r="C240" s="145">
        <f t="shared" si="30"/>
        <v>1.75</v>
      </c>
      <c r="D240" s="145">
        <f t="shared" si="31"/>
        <v>10.5</v>
      </c>
      <c r="E240" s="145" t="s">
        <v>103</v>
      </c>
      <c r="F240" s="145" t="s">
        <v>103</v>
      </c>
      <c r="G240" s="145" t="s">
        <v>101</v>
      </c>
      <c r="H240" s="145" t="s">
        <v>101</v>
      </c>
      <c r="I240" s="145" t="s">
        <v>101</v>
      </c>
      <c r="J240" s="145" t="s">
        <v>101</v>
      </c>
      <c r="K240" s="145" t="s">
        <v>101</v>
      </c>
      <c r="L240" s="145" t="s">
        <v>101</v>
      </c>
      <c r="M240" s="147" t="s">
        <v>111</v>
      </c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</row>
    <row r="241" spans="1:45" s="103" customFormat="1" ht="12.75" hidden="1">
      <c r="A241" s="145">
        <v>3</v>
      </c>
      <c r="B241" s="145">
        <f t="shared" si="32"/>
        <v>4</v>
      </c>
      <c r="C241" s="145">
        <f t="shared" si="30"/>
        <v>2</v>
      </c>
      <c r="D241" s="145">
        <f t="shared" si="31"/>
        <v>12</v>
      </c>
      <c r="E241" s="145" t="s">
        <v>101</v>
      </c>
      <c r="F241" s="145" t="s">
        <v>101</v>
      </c>
      <c r="G241" s="145" t="s">
        <v>101</v>
      </c>
      <c r="H241" s="145" t="s">
        <v>101</v>
      </c>
      <c r="I241" s="145" t="s">
        <v>101</v>
      </c>
      <c r="J241" s="145" t="s">
        <v>101</v>
      </c>
      <c r="K241" s="147" t="s">
        <v>102</v>
      </c>
      <c r="L241" s="147" t="s">
        <v>102</v>
      </c>
      <c r="M241" s="147" t="s">
        <v>111</v>
      </c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</row>
    <row r="242" spans="1:45" s="103" customFormat="1" ht="12.75" hidden="1">
      <c r="A242" s="145">
        <v>3</v>
      </c>
      <c r="B242" s="145">
        <f t="shared" si="32"/>
        <v>4.5</v>
      </c>
      <c r="C242" s="145">
        <f t="shared" si="30"/>
        <v>2.25</v>
      </c>
      <c r="D242" s="145">
        <f t="shared" si="31"/>
        <v>13.5</v>
      </c>
      <c r="E242" s="145" t="s">
        <v>101</v>
      </c>
      <c r="F242" s="145" t="s">
        <v>101</v>
      </c>
      <c r="G242" s="145" t="s">
        <v>101</v>
      </c>
      <c r="H242" s="145" t="s">
        <v>101</v>
      </c>
      <c r="I242" s="147" t="s">
        <v>102</v>
      </c>
      <c r="J242" s="147" t="s">
        <v>102</v>
      </c>
      <c r="K242" s="147" t="s">
        <v>102</v>
      </c>
      <c r="L242" s="147" t="s">
        <v>102</v>
      </c>
      <c r="M242" s="147" t="s">
        <v>111</v>
      </c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</row>
    <row r="243" spans="1:45" s="103" customFormat="1" ht="12.75" hidden="1">
      <c r="A243" s="145">
        <v>3</v>
      </c>
      <c r="B243" s="145">
        <f t="shared" si="32"/>
        <v>5</v>
      </c>
      <c r="C243" s="145">
        <f t="shared" si="30"/>
        <v>2.5</v>
      </c>
      <c r="D243" s="145">
        <f t="shared" si="31"/>
        <v>15</v>
      </c>
      <c r="E243" s="145" t="s">
        <v>101</v>
      </c>
      <c r="F243" s="145" t="s">
        <v>101</v>
      </c>
      <c r="G243" s="147" t="s">
        <v>102</v>
      </c>
      <c r="H243" s="147" t="s">
        <v>102</v>
      </c>
      <c r="I243" s="147" t="s">
        <v>102</v>
      </c>
      <c r="J243" s="147" t="s">
        <v>102</v>
      </c>
      <c r="K243" s="147" t="s">
        <v>102</v>
      </c>
      <c r="L243" s="147" t="s">
        <v>102</v>
      </c>
      <c r="M243" s="147" t="s">
        <v>111</v>
      </c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</row>
    <row r="244" spans="1:45" s="103" customFormat="1" ht="12.75" hidden="1">
      <c r="A244" s="145">
        <v>3</v>
      </c>
      <c r="B244" s="145">
        <f t="shared" si="32"/>
        <v>5.5</v>
      </c>
      <c r="C244" s="145">
        <f t="shared" si="30"/>
        <v>2.75</v>
      </c>
      <c r="D244" s="145">
        <f t="shared" si="31"/>
        <v>16.5</v>
      </c>
      <c r="E244" s="145" t="s">
        <v>101</v>
      </c>
      <c r="F244" s="147" t="s">
        <v>102</v>
      </c>
      <c r="G244" s="147" t="s">
        <v>102</v>
      </c>
      <c r="H244" s="147" t="s">
        <v>102</v>
      </c>
      <c r="I244" s="147" t="s">
        <v>102</v>
      </c>
      <c r="J244" s="147" t="s">
        <v>102</v>
      </c>
      <c r="K244" s="147" t="s">
        <v>102</v>
      </c>
      <c r="L244" s="147" t="s">
        <v>111</v>
      </c>
      <c r="M244" s="147" t="s">
        <v>111</v>
      </c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</row>
    <row r="245" spans="1:45" s="103" customFormat="1" ht="12.75" hidden="1">
      <c r="A245" s="145">
        <v>3</v>
      </c>
      <c r="B245" s="145">
        <f t="shared" si="32"/>
        <v>6</v>
      </c>
      <c r="C245" s="145">
        <f t="shared" si="30"/>
        <v>3</v>
      </c>
      <c r="D245" s="145">
        <f t="shared" si="31"/>
        <v>18</v>
      </c>
      <c r="E245" s="147" t="s">
        <v>102</v>
      </c>
      <c r="F245" s="147" t="s">
        <v>102</v>
      </c>
      <c r="G245" s="147" t="s">
        <v>102</v>
      </c>
      <c r="H245" s="147" t="s">
        <v>102</v>
      </c>
      <c r="I245" s="147" t="s">
        <v>102</v>
      </c>
      <c r="J245" s="147" t="s">
        <v>102</v>
      </c>
      <c r="K245" s="147" t="s">
        <v>102</v>
      </c>
      <c r="L245" s="147" t="s">
        <v>111</v>
      </c>
      <c r="M245" s="147" t="s">
        <v>111</v>
      </c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</row>
    <row r="246" spans="1:45" s="103" customFormat="1" ht="12.75" hidden="1">
      <c r="A246" s="145">
        <v>3</v>
      </c>
      <c r="B246" s="145">
        <f t="shared" si="32"/>
        <v>6.5</v>
      </c>
      <c r="C246" s="145">
        <f t="shared" si="30"/>
        <v>3.25</v>
      </c>
      <c r="D246" s="145">
        <f t="shared" si="31"/>
        <v>19.5</v>
      </c>
      <c r="E246" s="147" t="s">
        <v>102</v>
      </c>
      <c r="F246" s="147" t="s">
        <v>102</v>
      </c>
      <c r="G246" s="147" t="s">
        <v>102</v>
      </c>
      <c r="H246" s="147" t="s">
        <v>102</v>
      </c>
      <c r="I246" s="147" t="s">
        <v>102</v>
      </c>
      <c r="J246" s="147" t="s">
        <v>102</v>
      </c>
      <c r="K246" s="147" t="s">
        <v>111</v>
      </c>
      <c r="L246" s="147" t="s">
        <v>111</v>
      </c>
      <c r="M246" s="147" t="s">
        <v>111</v>
      </c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</row>
    <row r="247" spans="1:45" s="103" customFormat="1" ht="12.75" hidden="1">
      <c r="A247" s="145">
        <v>3</v>
      </c>
      <c r="B247" s="145">
        <f t="shared" si="32"/>
        <v>7</v>
      </c>
      <c r="C247" s="145">
        <f t="shared" si="30"/>
        <v>3.5</v>
      </c>
      <c r="D247" s="145">
        <f t="shared" si="31"/>
        <v>21</v>
      </c>
      <c r="E247" s="147" t="s">
        <v>102</v>
      </c>
      <c r="F247" s="147" t="s">
        <v>102</v>
      </c>
      <c r="G247" s="147" t="s">
        <v>102</v>
      </c>
      <c r="H247" s="147" t="s">
        <v>102</v>
      </c>
      <c r="I247" s="147" t="s">
        <v>102</v>
      </c>
      <c r="J247" s="147" t="s">
        <v>111</v>
      </c>
      <c r="K247" s="147" t="s">
        <v>111</v>
      </c>
      <c r="L247" s="147" t="s">
        <v>111</v>
      </c>
      <c r="M247" s="147" t="s">
        <v>111</v>
      </c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</row>
    <row r="248" spans="1:45" s="103" customFormat="1" ht="12.75" hidden="1">
      <c r="A248" s="145">
        <v>3</v>
      </c>
      <c r="B248" s="145">
        <f t="shared" si="32"/>
        <v>7.5</v>
      </c>
      <c r="C248" s="145">
        <f t="shared" si="30"/>
        <v>3.75</v>
      </c>
      <c r="D248" s="145">
        <f t="shared" si="31"/>
        <v>22.5</v>
      </c>
      <c r="E248" s="147" t="s">
        <v>102</v>
      </c>
      <c r="F248" s="147" t="s">
        <v>102</v>
      </c>
      <c r="G248" s="147" t="s">
        <v>102</v>
      </c>
      <c r="H248" s="147" t="s">
        <v>111</v>
      </c>
      <c r="I248" s="147" t="s">
        <v>111</v>
      </c>
      <c r="J248" s="147" t="s">
        <v>111</v>
      </c>
      <c r="K248" s="147" t="s">
        <v>111</v>
      </c>
      <c r="L248" s="147" t="s">
        <v>111</v>
      </c>
      <c r="M248" s="147" t="s">
        <v>111</v>
      </c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</row>
    <row r="249" spans="1:45" s="103" customFormat="1" ht="12.75" hidden="1">
      <c r="A249" s="145">
        <v>3</v>
      </c>
      <c r="B249" s="145">
        <f t="shared" si="32"/>
        <v>8</v>
      </c>
      <c r="C249" s="145">
        <f t="shared" si="30"/>
        <v>4</v>
      </c>
      <c r="D249" s="145">
        <f t="shared" si="31"/>
        <v>24</v>
      </c>
      <c r="E249" s="147" t="s">
        <v>102</v>
      </c>
      <c r="F249" s="147" t="s">
        <v>102</v>
      </c>
      <c r="G249" s="147" t="s">
        <v>111</v>
      </c>
      <c r="H249" s="147" t="s">
        <v>111</v>
      </c>
      <c r="I249" s="147" t="s">
        <v>111</v>
      </c>
      <c r="J249" s="147" t="s">
        <v>111</v>
      </c>
      <c r="K249" s="147" t="s">
        <v>111</v>
      </c>
      <c r="L249" s="147" t="s">
        <v>111</v>
      </c>
      <c r="M249" s="147" t="s">
        <v>111</v>
      </c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</row>
    <row r="250" spans="1:45" s="103" customFormat="1" ht="12.75" hidden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</row>
    <row r="251" spans="1:45" s="103" customFormat="1" ht="12.75" hidden="1">
      <c r="A251" s="145"/>
      <c r="B251" s="145"/>
      <c r="C251" s="145"/>
      <c r="D251" s="145"/>
      <c r="E251" s="251">
        <v>7</v>
      </c>
      <c r="F251" s="252"/>
      <c r="G251" s="252"/>
      <c r="H251" s="252"/>
      <c r="I251" s="252"/>
      <c r="J251" s="252"/>
      <c r="K251" s="252"/>
      <c r="L251" s="252"/>
      <c r="M251" s="253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</row>
    <row r="252" spans="1:45" s="103" customFormat="1" ht="12.75" hidden="1">
      <c r="A252" s="145" t="s">
        <v>107</v>
      </c>
      <c r="B252" s="145" t="s">
        <v>108</v>
      </c>
      <c r="C252" s="145" t="s">
        <v>109</v>
      </c>
      <c r="D252" s="145" t="s">
        <v>110</v>
      </c>
      <c r="E252" s="145">
        <v>7</v>
      </c>
      <c r="F252" s="145">
        <v>8</v>
      </c>
      <c r="G252" s="145">
        <v>9</v>
      </c>
      <c r="H252" s="145">
        <v>10</v>
      </c>
      <c r="I252" s="145">
        <v>11</v>
      </c>
      <c r="J252" s="145">
        <v>12</v>
      </c>
      <c r="K252" s="145">
        <v>13</v>
      </c>
      <c r="L252" s="145">
        <v>14</v>
      </c>
      <c r="M252" s="145">
        <v>15</v>
      </c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</row>
    <row r="253" spans="1:45" s="103" customFormat="1" ht="12.75" hidden="1">
      <c r="A253" s="145">
        <v>3.5</v>
      </c>
      <c r="B253" s="145">
        <v>1</v>
      </c>
      <c r="C253" s="145">
        <f>B253/2</f>
        <v>0.5</v>
      </c>
      <c r="D253" s="145">
        <f>A253*B253</f>
        <v>3.5</v>
      </c>
      <c r="E253" s="145" t="s">
        <v>103</v>
      </c>
      <c r="F253" s="145" t="s">
        <v>103</v>
      </c>
      <c r="G253" s="145" t="s">
        <v>103</v>
      </c>
      <c r="H253" s="145" t="s">
        <v>103</v>
      </c>
      <c r="I253" s="145" t="s">
        <v>103</v>
      </c>
      <c r="J253" s="145" t="s">
        <v>103</v>
      </c>
      <c r="K253" s="145" t="s">
        <v>103</v>
      </c>
      <c r="L253" s="145" t="s">
        <v>103</v>
      </c>
      <c r="M253" s="145" t="s">
        <v>103</v>
      </c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</row>
    <row r="254" spans="1:45" s="103" customFormat="1" ht="12.75" hidden="1">
      <c r="A254" s="145">
        <v>3.5</v>
      </c>
      <c r="B254" s="145">
        <f>B253+0.5</f>
        <v>1.5</v>
      </c>
      <c r="C254" s="145">
        <f aca="true" t="shared" si="33" ref="C254:C267">B254/2</f>
        <v>0.75</v>
      </c>
      <c r="D254" s="145">
        <f aca="true" t="shared" si="34" ref="D254:D267">A254*B254</f>
        <v>5.25</v>
      </c>
      <c r="E254" s="145" t="s">
        <v>103</v>
      </c>
      <c r="F254" s="145" t="s">
        <v>103</v>
      </c>
      <c r="G254" s="145" t="s">
        <v>103</v>
      </c>
      <c r="H254" s="145" t="s">
        <v>103</v>
      </c>
      <c r="I254" s="145" t="s">
        <v>103</v>
      </c>
      <c r="J254" s="145" t="s">
        <v>103</v>
      </c>
      <c r="K254" s="145" t="s">
        <v>103</v>
      </c>
      <c r="L254" s="145" t="s">
        <v>103</v>
      </c>
      <c r="M254" s="145" t="s">
        <v>103</v>
      </c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</row>
    <row r="255" spans="1:45" s="103" customFormat="1" ht="12.75" hidden="1">
      <c r="A255" s="145">
        <v>3.5</v>
      </c>
      <c r="B255" s="145">
        <f aca="true" t="shared" si="35" ref="B255:B267">B254+0.5</f>
        <v>2</v>
      </c>
      <c r="C255" s="145">
        <f t="shared" si="33"/>
        <v>1</v>
      </c>
      <c r="D255" s="145">
        <f t="shared" si="34"/>
        <v>7</v>
      </c>
      <c r="E255" s="145" t="s">
        <v>103</v>
      </c>
      <c r="F255" s="145" t="s">
        <v>103</v>
      </c>
      <c r="G255" s="145" t="s">
        <v>103</v>
      </c>
      <c r="H255" s="145" t="s">
        <v>103</v>
      </c>
      <c r="I255" s="145" t="s">
        <v>103</v>
      </c>
      <c r="J255" s="145" t="s">
        <v>103</v>
      </c>
      <c r="K255" s="145" t="s">
        <v>103</v>
      </c>
      <c r="L255" s="145" t="s">
        <v>103</v>
      </c>
      <c r="M255" s="145" t="s">
        <v>101</v>
      </c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</row>
    <row r="256" spans="1:45" s="103" customFormat="1" ht="12.75" hidden="1">
      <c r="A256" s="145">
        <v>3.5</v>
      </c>
      <c r="B256" s="145">
        <f t="shared" si="35"/>
        <v>2.5</v>
      </c>
      <c r="C256" s="145">
        <f t="shared" si="33"/>
        <v>1.25</v>
      </c>
      <c r="D256" s="145">
        <f t="shared" si="34"/>
        <v>8.75</v>
      </c>
      <c r="E256" s="145" t="s">
        <v>103</v>
      </c>
      <c r="F256" s="145" t="s">
        <v>103</v>
      </c>
      <c r="G256" s="145" t="s">
        <v>103</v>
      </c>
      <c r="H256" s="145" t="s">
        <v>103</v>
      </c>
      <c r="I256" s="145" t="s">
        <v>101</v>
      </c>
      <c r="J256" s="145" t="s">
        <v>101</v>
      </c>
      <c r="K256" s="145" t="s">
        <v>101</v>
      </c>
      <c r="L256" s="145" t="s">
        <v>101</v>
      </c>
      <c r="M256" s="145" t="s">
        <v>101</v>
      </c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</row>
    <row r="257" spans="1:45" s="103" customFormat="1" ht="12.75" hidden="1">
      <c r="A257" s="145">
        <v>3.5</v>
      </c>
      <c r="B257" s="145">
        <f t="shared" si="35"/>
        <v>3</v>
      </c>
      <c r="C257" s="145">
        <f t="shared" si="33"/>
        <v>1.5</v>
      </c>
      <c r="D257" s="145">
        <f t="shared" si="34"/>
        <v>10.5</v>
      </c>
      <c r="E257" s="145" t="s">
        <v>103</v>
      </c>
      <c r="F257" s="145" t="s">
        <v>103</v>
      </c>
      <c r="G257" s="145" t="s">
        <v>101</v>
      </c>
      <c r="H257" s="145" t="s">
        <v>101</v>
      </c>
      <c r="I257" s="145" t="s">
        <v>101</v>
      </c>
      <c r="J257" s="145" t="s">
        <v>101</v>
      </c>
      <c r="K257" s="145" t="s">
        <v>101</v>
      </c>
      <c r="L257" s="145" t="s">
        <v>101</v>
      </c>
      <c r="M257" s="147" t="s">
        <v>102</v>
      </c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</row>
    <row r="258" spans="1:45" s="103" customFormat="1" ht="12.75" hidden="1">
      <c r="A258" s="145">
        <v>3.5</v>
      </c>
      <c r="B258" s="145">
        <f t="shared" si="35"/>
        <v>3.5</v>
      </c>
      <c r="C258" s="145">
        <f t="shared" si="33"/>
        <v>1.75</v>
      </c>
      <c r="D258" s="145">
        <f t="shared" si="34"/>
        <v>12.25</v>
      </c>
      <c r="E258" s="145" t="s">
        <v>101</v>
      </c>
      <c r="F258" s="145" t="s">
        <v>101</v>
      </c>
      <c r="G258" s="145" t="s">
        <v>101</v>
      </c>
      <c r="H258" s="145" t="s">
        <v>101</v>
      </c>
      <c r="I258" s="145" t="s">
        <v>101</v>
      </c>
      <c r="J258" s="145" t="s">
        <v>101</v>
      </c>
      <c r="K258" s="147" t="s">
        <v>102</v>
      </c>
      <c r="L258" s="147" t="s">
        <v>102</v>
      </c>
      <c r="M258" s="147" t="s">
        <v>111</v>
      </c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</row>
    <row r="259" spans="1:45" s="103" customFormat="1" ht="12.75" hidden="1">
      <c r="A259" s="145">
        <v>3.5</v>
      </c>
      <c r="B259" s="145">
        <f t="shared" si="35"/>
        <v>4</v>
      </c>
      <c r="C259" s="145">
        <f t="shared" si="33"/>
        <v>2</v>
      </c>
      <c r="D259" s="145">
        <f t="shared" si="34"/>
        <v>14</v>
      </c>
      <c r="E259" s="145" t="s">
        <v>101</v>
      </c>
      <c r="F259" s="145" t="s">
        <v>101</v>
      </c>
      <c r="G259" s="145" t="s">
        <v>101</v>
      </c>
      <c r="H259" s="145" t="s">
        <v>101</v>
      </c>
      <c r="I259" s="147" t="s">
        <v>102</v>
      </c>
      <c r="J259" s="147" t="s">
        <v>102</v>
      </c>
      <c r="K259" s="147" t="s">
        <v>102</v>
      </c>
      <c r="L259" s="147" t="s">
        <v>102</v>
      </c>
      <c r="M259" s="147" t="s">
        <v>111</v>
      </c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</row>
    <row r="260" spans="1:45" s="103" customFormat="1" ht="12.75" hidden="1">
      <c r="A260" s="145">
        <v>3.5</v>
      </c>
      <c r="B260" s="145">
        <f t="shared" si="35"/>
        <v>4.5</v>
      </c>
      <c r="C260" s="145">
        <f t="shared" si="33"/>
        <v>2.25</v>
      </c>
      <c r="D260" s="145">
        <f t="shared" si="34"/>
        <v>15.75</v>
      </c>
      <c r="E260" s="145" t="s">
        <v>101</v>
      </c>
      <c r="F260" s="145" t="s">
        <v>101</v>
      </c>
      <c r="G260" s="147" t="s">
        <v>102</v>
      </c>
      <c r="H260" s="147" t="s">
        <v>102</v>
      </c>
      <c r="I260" s="147" t="s">
        <v>102</v>
      </c>
      <c r="J260" s="147" t="s">
        <v>102</v>
      </c>
      <c r="K260" s="147" t="s">
        <v>102</v>
      </c>
      <c r="L260" s="147" t="s">
        <v>102</v>
      </c>
      <c r="M260" s="147" t="s">
        <v>111</v>
      </c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</row>
    <row r="261" spans="1:45" s="103" customFormat="1" ht="12.75" hidden="1">
      <c r="A261" s="145">
        <v>3.5</v>
      </c>
      <c r="B261" s="145">
        <f t="shared" si="35"/>
        <v>5</v>
      </c>
      <c r="C261" s="145">
        <f t="shared" si="33"/>
        <v>2.5</v>
      </c>
      <c r="D261" s="145">
        <f t="shared" si="34"/>
        <v>17.5</v>
      </c>
      <c r="E261" s="145" t="s">
        <v>101</v>
      </c>
      <c r="F261" s="147" t="s">
        <v>102</v>
      </c>
      <c r="G261" s="147" t="s">
        <v>102</v>
      </c>
      <c r="H261" s="147" t="s">
        <v>102</v>
      </c>
      <c r="I261" s="147" t="s">
        <v>102</v>
      </c>
      <c r="J261" s="147" t="s">
        <v>102</v>
      </c>
      <c r="K261" s="147" t="s">
        <v>102</v>
      </c>
      <c r="L261" s="147" t="s">
        <v>102</v>
      </c>
      <c r="M261" s="147" t="s">
        <v>111</v>
      </c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</row>
    <row r="262" spans="1:45" s="103" customFormat="1" ht="12.75" hidden="1">
      <c r="A262" s="145">
        <v>3.5</v>
      </c>
      <c r="B262" s="145">
        <f t="shared" si="35"/>
        <v>5.5</v>
      </c>
      <c r="C262" s="145">
        <f t="shared" si="33"/>
        <v>2.75</v>
      </c>
      <c r="D262" s="145">
        <f t="shared" si="34"/>
        <v>19.25</v>
      </c>
      <c r="E262" s="147" t="s">
        <v>102</v>
      </c>
      <c r="F262" s="147" t="s">
        <v>102</v>
      </c>
      <c r="G262" s="147" t="s">
        <v>102</v>
      </c>
      <c r="H262" s="147" t="s">
        <v>102</v>
      </c>
      <c r="I262" s="147" t="s">
        <v>102</v>
      </c>
      <c r="J262" s="147" t="s">
        <v>102</v>
      </c>
      <c r="K262" s="147" t="s">
        <v>102</v>
      </c>
      <c r="L262" s="147" t="s">
        <v>111</v>
      </c>
      <c r="M262" s="147" t="s">
        <v>111</v>
      </c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</row>
    <row r="263" spans="1:45" s="103" customFormat="1" ht="12.75" hidden="1">
      <c r="A263" s="145">
        <v>3.5</v>
      </c>
      <c r="B263" s="145">
        <f t="shared" si="35"/>
        <v>6</v>
      </c>
      <c r="C263" s="145">
        <f t="shared" si="33"/>
        <v>3</v>
      </c>
      <c r="D263" s="145">
        <f t="shared" si="34"/>
        <v>21</v>
      </c>
      <c r="E263" s="147" t="s">
        <v>102</v>
      </c>
      <c r="F263" s="147" t="s">
        <v>102</v>
      </c>
      <c r="G263" s="147" t="s">
        <v>102</v>
      </c>
      <c r="H263" s="147" t="s">
        <v>102</v>
      </c>
      <c r="I263" s="147" t="s">
        <v>102</v>
      </c>
      <c r="J263" s="147" t="s">
        <v>111</v>
      </c>
      <c r="K263" s="147" t="s">
        <v>111</v>
      </c>
      <c r="L263" s="147" t="s">
        <v>111</v>
      </c>
      <c r="M263" s="147" t="s">
        <v>111</v>
      </c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</row>
    <row r="264" spans="1:45" s="103" customFormat="1" ht="12.75" hidden="1">
      <c r="A264" s="145">
        <v>3.5</v>
      </c>
      <c r="B264" s="145">
        <f t="shared" si="35"/>
        <v>6.5</v>
      </c>
      <c r="C264" s="145">
        <f t="shared" si="33"/>
        <v>3.25</v>
      </c>
      <c r="D264" s="145">
        <f t="shared" si="34"/>
        <v>22.75</v>
      </c>
      <c r="E264" s="147" t="s">
        <v>102</v>
      </c>
      <c r="F264" s="147" t="s">
        <v>102</v>
      </c>
      <c r="G264" s="147" t="s">
        <v>102</v>
      </c>
      <c r="H264" s="147" t="s">
        <v>102</v>
      </c>
      <c r="I264" s="147" t="s">
        <v>111</v>
      </c>
      <c r="J264" s="147" t="s">
        <v>111</v>
      </c>
      <c r="K264" s="147" t="s">
        <v>111</v>
      </c>
      <c r="L264" s="147" t="s">
        <v>111</v>
      </c>
      <c r="M264" s="147" t="s">
        <v>111</v>
      </c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</row>
    <row r="265" spans="1:45" s="103" customFormat="1" ht="12.75" hidden="1">
      <c r="A265" s="145">
        <v>3.5</v>
      </c>
      <c r="B265" s="145">
        <f t="shared" si="35"/>
        <v>7</v>
      </c>
      <c r="C265" s="145">
        <f t="shared" si="33"/>
        <v>3.5</v>
      </c>
      <c r="D265" s="145">
        <f t="shared" si="34"/>
        <v>24.5</v>
      </c>
      <c r="E265" s="147" t="s">
        <v>102</v>
      </c>
      <c r="F265" s="147" t="s">
        <v>102</v>
      </c>
      <c r="G265" s="147" t="s">
        <v>102</v>
      </c>
      <c r="H265" s="147" t="s">
        <v>111</v>
      </c>
      <c r="I265" s="147" t="s">
        <v>111</v>
      </c>
      <c r="J265" s="147" t="s">
        <v>111</v>
      </c>
      <c r="K265" s="147" t="s">
        <v>111</v>
      </c>
      <c r="L265" s="147" t="s">
        <v>111</v>
      </c>
      <c r="M265" s="147" t="s">
        <v>111</v>
      </c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</row>
    <row r="266" spans="1:45" s="103" customFormat="1" ht="12.75" hidden="1">
      <c r="A266" s="145">
        <v>3.5</v>
      </c>
      <c r="B266" s="145">
        <f t="shared" si="35"/>
        <v>7.5</v>
      </c>
      <c r="C266" s="145">
        <f t="shared" si="33"/>
        <v>3.75</v>
      </c>
      <c r="D266" s="145">
        <f t="shared" si="34"/>
        <v>26.25</v>
      </c>
      <c r="E266" s="147" t="s">
        <v>102</v>
      </c>
      <c r="F266" s="147" t="s">
        <v>111</v>
      </c>
      <c r="G266" s="147" t="s">
        <v>111</v>
      </c>
      <c r="H266" s="147" t="s">
        <v>111</v>
      </c>
      <c r="I266" s="147" t="s">
        <v>111</v>
      </c>
      <c r="J266" s="147" t="s">
        <v>111</v>
      </c>
      <c r="K266" s="147" t="s">
        <v>111</v>
      </c>
      <c r="L266" s="147" t="s">
        <v>111</v>
      </c>
      <c r="M266" s="147" t="s">
        <v>111</v>
      </c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</row>
    <row r="267" spans="1:45" s="103" customFormat="1" ht="12.75" hidden="1">
      <c r="A267" s="145">
        <v>3.5</v>
      </c>
      <c r="B267" s="145">
        <f t="shared" si="35"/>
        <v>8</v>
      </c>
      <c r="C267" s="145">
        <f t="shared" si="33"/>
        <v>4</v>
      </c>
      <c r="D267" s="145">
        <f t="shared" si="34"/>
        <v>28</v>
      </c>
      <c r="E267" s="147" t="s">
        <v>102</v>
      </c>
      <c r="F267" s="147" t="s">
        <v>111</v>
      </c>
      <c r="G267" s="147" t="s">
        <v>111</v>
      </c>
      <c r="H267" s="147" t="s">
        <v>111</v>
      </c>
      <c r="I267" s="147" t="s">
        <v>111</v>
      </c>
      <c r="J267" s="147" t="s">
        <v>111</v>
      </c>
      <c r="K267" s="147" t="s">
        <v>111</v>
      </c>
      <c r="L267" s="147" t="s">
        <v>111</v>
      </c>
      <c r="M267" s="147" t="s">
        <v>111</v>
      </c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</row>
    <row r="268" spans="1:45" s="103" customFormat="1" ht="12.75" hidden="1">
      <c r="A268" s="144"/>
      <c r="B268" s="144"/>
      <c r="C268" s="144"/>
      <c r="D268" s="144"/>
      <c r="E268" s="148"/>
      <c r="F268" s="148"/>
      <c r="G268" s="148"/>
      <c r="H268" s="148"/>
      <c r="I268" s="148"/>
      <c r="J268" s="148"/>
      <c r="K268" s="148"/>
      <c r="L268" s="148"/>
      <c r="M268" s="148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</row>
    <row r="269" spans="1:45" s="103" customFormat="1" ht="12.75" hidden="1">
      <c r="A269" s="251" t="s">
        <v>113</v>
      </c>
      <c r="B269" s="252"/>
      <c r="C269" s="252"/>
      <c r="D269" s="252"/>
      <c r="E269" s="252"/>
      <c r="F269" s="252"/>
      <c r="G269" s="252"/>
      <c r="H269" s="252"/>
      <c r="I269" s="252"/>
      <c r="J269" s="252"/>
      <c r="K269" s="252"/>
      <c r="L269" s="252"/>
      <c r="M269" s="253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</row>
    <row r="270" spans="1:45" s="103" customFormat="1" ht="12.75" hidden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</row>
    <row r="271" spans="1:45" s="103" customFormat="1" ht="12.75" hidden="1">
      <c r="A271" s="145"/>
      <c r="B271" s="145"/>
      <c r="C271" s="145"/>
      <c r="D271" s="145"/>
      <c r="E271" s="251">
        <v>5</v>
      </c>
      <c r="F271" s="252"/>
      <c r="G271" s="252"/>
      <c r="H271" s="252"/>
      <c r="I271" s="252"/>
      <c r="J271" s="252"/>
      <c r="K271" s="252"/>
      <c r="L271" s="252"/>
      <c r="M271" s="253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</row>
    <row r="272" spans="1:45" s="103" customFormat="1" ht="12.75" hidden="1">
      <c r="A272" s="145" t="s">
        <v>107</v>
      </c>
      <c r="B272" s="145" t="s">
        <v>108</v>
      </c>
      <c r="C272" s="145" t="s">
        <v>109</v>
      </c>
      <c r="D272" s="145" t="s">
        <v>110</v>
      </c>
      <c r="E272" s="145">
        <v>5</v>
      </c>
      <c r="F272" s="145">
        <v>6</v>
      </c>
      <c r="G272" s="145">
        <v>7</v>
      </c>
      <c r="H272" s="145">
        <v>8</v>
      </c>
      <c r="I272" s="145">
        <v>9</v>
      </c>
      <c r="J272" s="145">
        <v>10</v>
      </c>
      <c r="K272" s="145">
        <v>11</v>
      </c>
      <c r="L272" s="145">
        <v>12</v>
      </c>
      <c r="M272" s="145">
        <v>13</v>
      </c>
      <c r="N272" s="145">
        <v>14</v>
      </c>
      <c r="O272" s="145">
        <v>15</v>
      </c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</row>
    <row r="273" spans="1:45" s="103" customFormat="1" ht="12.75" hidden="1">
      <c r="A273" s="145">
        <v>4</v>
      </c>
      <c r="B273" s="145">
        <v>1</v>
      </c>
      <c r="C273" s="145">
        <f>B273/2</f>
        <v>0.5</v>
      </c>
      <c r="D273" s="145">
        <f>A273*B273</f>
        <v>4</v>
      </c>
      <c r="E273" s="145" t="s">
        <v>103</v>
      </c>
      <c r="F273" s="145" t="s">
        <v>103</v>
      </c>
      <c r="G273" s="145" t="s">
        <v>103</v>
      </c>
      <c r="H273" s="145" t="s">
        <v>103</v>
      </c>
      <c r="I273" s="145" t="s">
        <v>103</v>
      </c>
      <c r="J273" s="145" t="s">
        <v>103</v>
      </c>
      <c r="K273" s="145" t="s">
        <v>103</v>
      </c>
      <c r="L273" s="145" t="s">
        <v>103</v>
      </c>
      <c r="M273" s="145" t="s">
        <v>103</v>
      </c>
      <c r="N273" s="145" t="s">
        <v>103</v>
      </c>
      <c r="O273" s="145" t="s">
        <v>103</v>
      </c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</row>
    <row r="274" spans="1:45" s="103" customFormat="1" ht="12.75" hidden="1">
      <c r="A274" s="145">
        <v>4</v>
      </c>
      <c r="B274" s="145">
        <f>B273+0.5</f>
        <v>1.5</v>
      </c>
      <c r="C274" s="145">
        <f aca="true" t="shared" si="36" ref="C274:C287">B274/2</f>
        <v>0.75</v>
      </c>
      <c r="D274" s="145">
        <f aca="true" t="shared" si="37" ref="D274:D287">A274*B274</f>
        <v>6</v>
      </c>
      <c r="E274" s="145" t="s">
        <v>103</v>
      </c>
      <c r="F274" s="145" t="s">
        <v>103</v>
      </c>
      <c r="G274" s="145" t="s">
        <v>103</v>
      </c>
      <c r="H274" s="145" t="s">
        <v>103</v>
      </c>
      <c r="I274" s="145" t="s">
        <v>103</v>
      </c>
      <c r="J274" s="145" t="s">
        <v>103</v>
      </c>
      <c r="K274" s="145" t="s">
        <v>103</v>
      </c>
      <c r="L274" s="145" t="s">
        <v>103</v>
      </c>
      <c r="M274" s="145" t="s">
        <v>103</v>
      </c>
      <c r="N274" s="145" t="s">
        <v>103</v>
      </c>
      <c r="O274" s="145" t="s">
        <v>103</v>
      </c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</row>
    <row r="275" spans="1:45" s="103" customFormat="1" ht="12.75" hidden="1">
      <c r="A275" s="145">
        <v>4</v>
      </c>
      <c r="B275" s="145">
        <f aca="true" t="shared" si="38" ref="B275:B287">B274+0.5</f>
        <v>2</v>
      </c>
      <c r="C275" s="145">
        <f t="shared" si="36"/>
        <v>1</v>
      </c>
      <c r="D275" s="145">
        <f t="shared" si="37"/>
        <v>8</v>
      </c>
      <c r="E275" s="145" t="s">
        <v>103</v>
      </c>
      <c r="F275" s="145" t="s">
        <v>103</v>
      </c>
      <c r="G275" s="145" t="s">
        <v>103</v>
      </c>
      <c r="H275" s="145" t="s">
        <v>103</v>
      </c>
      <c r="I275" s="145" t="s">
        <v>103</v>
      </c>
      <c r="J275" s="145" t="s">
        <v>103</v>
      </c>
      <c r="K275" s="145" t="s">
        <v>103</v>
      </c>
      <c r="L275" s="145" t="s">
        <v>103</v>
      </c>
      <c r="M275" s="145" t="s">
        <v>103</v>
      </c>
      <c r="N275" s="145" t="s">
        <v>103</v>
      </c>
      <c r="O275" s="145" t="s">
        <v>103</v>
      </c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</row>
    <row r="276" spans="1:45" s="103" customFormat="1" ht="12.75" hidden="1">
      <c r="A276" s="145">
        <v>4</v>
      </c>
      <c r="B276" s="145">
        <f t="shared" si="38"/>
        <v>2.5</v>
      </c>
      <c r="C276" s="145">
        <f t="shared" si="36"/>
        <v>1.25</v>
      </c>
      <c r="D276" s="145">
        <f t="shared" si="37"/>
        <v>10</v>
      </c>
      <c r="E276" s="145" t="s">
        <v>103</v>
      </c>
      <c r="F276" s="145" t="s">
        <v>103</v>
      </c>
      <c r="G276" s="145" t="s">
        <v>103</v>
      </c>
      <c r="H276" s="145" t="s">
        <v>103</v>
      </c>
      <c r="I276" s="145" t="s">
        <v>103</v>
      </c>
      <c r="J276" s="145" t="s">
        <v>103</v>
      </c>
      <c r="K276" s="145" t="s">
        <v>103</v>
      </c>
      <c r="L276" s="145" t="s">
        <v>103</v>
      </c>
      <c r="M276" s="145" t="s">
        <v>103</v>
      </c>
      <c r="N276" s="145" t="s">
        <v>103</v>
      </c>
      <c r="O276" s="145" t="s">
        <v>103</v>
      </c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</row>
    <row r="277" spans="1:45" s="103" customFormat="1" ht="12.75" hidden="1">
      <c r="A277" s="145">
        <v>4</v>
      </c>
      <c r="B277" s="145">
        <f t="shared" si="38"/>
        <v>3</v>
      </c>
      <c r="C277" s="145">
        <f t="shared" si="36"/>
        <v>1.5</v>
      </c>
      <c r="D277" s="145">
        <f t="shared" si="37"/>
        <v>12</v>
      </c>
      <c r="E277" s="145" t="s">
        <v>103</v>
      </c>
      <c r="F277" s="145" t="s">
        <v>103</v>
      </c>
      <c r="G277" s="145" t="s">
        <v>103</v>
      </c>
      <c r="H277" s="145" t="s">
        <v>103</v>
      </c>
      <c r="I277" s="145" t="s">
        <v>103</v>
      </c>
      <c r="J277" s="145" t="s">
        <v>103</v>
      </c>
      <c r="K277" s="145" t="s">
        <v>103</v>
      </c>
      <c r="L277" s="145" t="s">
        <v>103</v>
      </c>
      <c r="M277" s="145" t="s">
        <v>103</v>
      </c>
      <c r="N277" s="145" t="s">
        <v>103</v>
      </c>
      <c r="O277" s="145" t="s">
        <v>103</v>
      </c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</row>
    <row r="278" spans="1:45" s="103" customFormat="1" ht="12.75" hidden="1">
      <c r="A278" s="145">
        <v>4</v>
      </c>
      <c r="B278" s="145">
        <f t="shared" si="38"/>
        <v>3.5</v>
      </c>
      <c r="C278" s="145">
        <f t="shared" si="36"/>
        <v>1.75</v>
      </c>
      <c r="D278" s="145">
        <f t="shared" si="37"/>
        <v>14</v>
      </c>
      <c r="E278" s="145" t="s">
        <v>103</v>
      </c>
      <c r="F278" s="145" t="s">
        <v>103</v>
      </c>
      <c r="G278" s="145" t="s">
        <v>103</v>
      </c>
      <c r="H278" s="145" t="s">
        <v>103</v>
      </c>
      <c r="I278" s="145" t="s">
        <v>103</v>
      </c>
      <c r="J278" s="145" t="s">
        <v>103</v>
      </c>
      <c r="K278" s="145" t="s">
        <v>103</v>
      </c>
      <c r="L278" s="145" t="s">
        <v>103</v>
      </c>
      <c r="M278" s="145" t="s">
        <v>103</v>
      </c>
      <c r="N278" s="145" t="s">
        <v>101</v>
      </c>
      <c r="O278" s="145" t="s">
        <v>101</v>
      </c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</row>
    <row r="279" spans="1:45" s="103" customFormat="1" ht="12.75" hidden="1">
      <c r="A279" s="145">
        <v>4</v>
      </c>
      <c r="B279" s="145">
        <f t="shared" si="38"/>
        <v>4</v>
      </c>
      <c r="C279" s="145">
        <f t="shared" si="36"/>
        <v>2</v>
      </c>
      <c r="D279" s="145">
        <f t="shared" si="37"/>
        <v>16</v>
      </c>
      <c r="E279" s="145" t="s">
        <v>103</v>
      </c>
      <c r="F279" s="145" t="s">
        <v>103</v>
      </c>
      <c r="G279" s="145" t="s">
        <v>103</v>
      </c>
      <c r="H279" s="145" t="s">
        <v>103</v>
      </c>
      <c r="I279" s="145" t="s">
        <v>103</v>
      </c>
      <c r="J279" s="145" t="s">
        <v>103</v>
      </c>
      <c r="K279" s="145" t="s">
        <v>103</v>
      </c>
      <c r="L279" s="145" t="s">
        <v>101</v>
      </c>
      <c r="M279" s="145" t="s">
        <v>101</v>
      </c>
      <c r="N279" s="145" t="s">
        <v>101</v>
      </c>
      <c r="O279" s="145" t="s">
        <v>101</v>
      </c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</row>
    <row r="280" spans="1:45" s="103" customFormat="1" ht="12.75" hidden="1">
      <c r="A280" s="145">
        <v>4</v>
      </c>
      <c r="B280" s="145">
        <f t="shared" si="38"/>
        <v>4.5</v>
      </c>
      <c r="C280" s="145">
        <f t="shared" si="36"/>
        <v>2.25</v>
      </c>
      <c r="D280" s="145">
        <f t="shared" si="37"/>
        <v>18</v>
      </c>
      <c r="E280" s="145" t="s">
        <v>103</v>
      </c>
      <c r="F280" s="145" t="s">
        <v>103</v>
      </c>
      <c r="G280" s="145" t="s">
        <v>103</v>
      </c>
      <c r="H280" s="145" t="s">
        <v>103</v>
      </c>
      <c r="I280" s="145" t="s">
        <v>103</v>
      </c>
      <c r="J280" s="145" t="s">
        <v>101</v>
      </c>
      <c r="K280" s="145" t="s">
        <v>101</v>
      </c>
      <c r="L280" s="145" t="s">
        <v>101</v>
      </c>
      <c r="M280" s="145" t="s">
        <v>101</v>
      </c>
      <c r="N280" s="145" t="s">
        <v>101</v>
      </c>
      <c r="O280" s="145" t="s">
        <v>101</v>
      </c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</row>
    <row r="281" spans="1:45" s="103" customFormat="1" ht="12.75" hidden="1">
      <c r="A281" s="145">
        <v>4</v>
      </c>
      <c r="B281" s="145">
        <f t="shared" si="38"/>
        <v>5</v>
      </c>
      <c r="C281" s="145">
        <f t="shared" si="36"/>
        <v>2.5</v>
      </c>
      <c r="D281" s="145">
        <f t="shared" si="37"/>
        <v>20</v>
      </c>
      <c r="E281" s="145" t="s">
        <v>103</v>
      </c>
      <c r="F281" s="145" t="s">
        <v>103</v>
      </c>
      <c r="G281" s="145" t="s">
        <v>103</v>
      </c>
      <c r="H281" s="145" t="s">
        <v>103</v>
      </c>
      <c r="I281" s="145" t="s">
        <v>101</v>
      </c>
      <c r="J281" s="145" t="s">
        <v>101</v>
      </c>
      <c r="K281" s="145" t="s">
        <v>101</v>
      </c>
      <c r="L281" s="145" t="s">
        <v>101</v>
      </c>
      <c r="M281" s="145" t="s">
        <v>101</v>
      </c>
      <c r="N281" s="145" t="s">
        <v>101</v>
      </c>
      <c r="O281" s="147" t="s">
        <v>102</v>
      </c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</row>
    <row r="282" spans="1:45" s="103" customFormat="1" ht="12.75" hidden="1">
      <c r="A282" s="145">
        <v>4</v>
      </c>
      <c r="B282" s="145">
        <f>B281+0.5</f>
        <v>5.5</v>
      </c>
      <c r="C282" s="145">
        <f t="shared" si="36"/>
        <v>2.75</v>
      </c>
      <c r="D282" s="145">
        <f t="shared" si="37"/>
        <v>22</v>
      </c>
      <c r="E282" s="145" t="s">
        <v>103</v>
      </c>
      <c r="F282" s="145" t="s">
        <v>103</v>
      </c>
      <c r="G282" s="145" t="s">
        <v>101</v>
      </c>
      <c r="H282" s="145" t="s">
        <v>101</v>
      </c>
      <c r="I282" s="145" t="s">
        <v>101</v>
      </c>
      <c r="J282" s="145" t="s">
        <v>101</v>
      </c>
      <c r="K282" s="145" t="s">
        <v>101</v>
      </c>
      <c r="L282" s="145" t="s">
        <v>101</v>
      </c>
      <c r="M282" s="147" t="s">
        <v>102</v>
      </c>
      <c r="N282" s="147" t="s">
        <v>102</v>
      </c>
      <c r="O282" s="147" t="s">
        <v>102</v>
      </c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</row>
    <row r="283" spans="1:45" s="103" customFormat="1" ht="12.75" hidden="1">
      <c r="A283" s="145">
        <v>4</v>
      </c>
      <c r="B283" s="145">
        <f t="shared" si="38"/>
        <v>6</v>
      </c>
      <c r="C283" s="145">
        <f t="shared" si="36"/>
        <v>3</v>
      </c>
      <c r="D283" s="145">
        <f t="shared" si="37"/>
        <v>24</v>
      </c>
      <c r="E283" s="145" t="s">
        <v>103</v>
      </c>
      <c r="F283" s="145" t="s">
        <v>101</v>
      </c>
      <c r="G283" s="145" t="s">
        <v>101</v>
      </c>
      <c r="H283" s="145" t="s">
        <v>101</v>
      </c>
      <c r="I283" s="145" t="s">
        <v>101</v>
      </c>
      <c r="J283" s="145" t="s">
        <v>101</v>
      </c>
      <c r="K283" s="145" t="s">
        <v>101</v>
      </c>
      <c r="L283" s="147" t="s">
        <v>102</v>
      </c>
      <c r="M283" s="147" t="s">
        <v>102</v>
      </c>
      <c r="N283" s="147" t="s">
        <v>102</v>
      </c>
      <c r="O283" s="147" t="s">
        <v>102</v>
      </c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</row>
    <row r="284" spans="1:45" s="103" customFormat="1" ht="12.75" hidden="1">
      <c r="A284" s="145">
        <v>4</v>
      </c>
      <c r="B284" s="145">
        <f t="shared" si="38"/>
        <v>6.5</v>
      </c>
      <c r="C284" s="145">
        <f t="shared" si="36"/>
        <v>3.25</v>
      </c>
      <c r="D284" s="145">
        <f t="shared" si="37"/>
        <v>26</v>
      </c>
      <c r="E284" s="145" t="s">
        <v>101</v>
      </c>
      <c r="F284" s="145" t="s">
        <v>101</v>
      </c>
      <c r="G284" s="145" t="s">
        <v>101</v>
      </c>
      <c r="H284" s="145" t="s">
        <v>101</v>
      </c>
      <c r="I284" s="145" t="s">
        <v>101</v>
      </c>
      <c r="J284" s="147" t="s">
        <v>102</v>
      </c>
      <c r="K284" s="147" t="s">
        <v>102</v>
      </c>
      <c r="L284" s="147" t="s">
        <v>102</v>
      </c>
      <c r="M284" s="147" t="s">
        <v>102</v>
      </c>
      <c r="N284" s="147" t="s">
        <v>102</v>
      </c>
      <c r="O284" s="147" t="s">
        <v>102</v>
      </c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</row>
    <row r="285" spans="1:45" s="103" customFormat="1" ht="12.75" hidden="1">
      <c r="A285" s="145">
        <v>4</v>
      </c>
      <c r="B285" s="145">
        <f t="shared" si="38"/>
        <v>7</v>
      </c>
      <c r="C285" s="145">
        <f t="shared" si="36"/>
        <v>3.5</v>
      </c>
      <c r="D285" s="145">
        <f t="shared" si="37"/>
        <v>28</v>
      </c>
      <c r="E285" s="145" t="s">
        <v>101</v>
      </c>
      <c r="F285" s="145" t="s">
        <v>101</v>
      </c>
      <c r="G285" s="145" t="s">
        <v>101</v>
      </c>
      <c r="H285" s="145" t="s">
        <v>101</v>
      </c>
      <c r="I285" s="147" t="s">
        <v>102</v>
      </c>
      <c r="J285" s="147" t="s">
        <v>102</v>
      </c>
      <c r="K285" s="147" t="s">
        <v>102</v>
      </c>
      <c r="L285" s="147" t="s">
        <v>102</v>
      </c>
      <c r="M285" s="147" t="s">
        <v>102</v>
      </c>
      <c r="N285" s="147" t="s">
        <v>102</v>
      </c>
      <c r="O285" s="147" t="s">
        <v>102</v>
      </c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</row>
    <row r="286" spans="1:45" s="103" customFormat="1" ht="12.75" hidden="1">
      <c r="A286" s="145">
        <v>4</v>
      </c>
      <c r="B286" s="145">
        <f>B285+0.5</f>
        <v>7.5</v>
      </c>
      <c r="C286" s="145">
        <f t="shared" si="36"/>
        <v>3.75</v>
      </c>
      <c r="D286" s="145">
        <f t="shared" si="37"/>
        <v>30</v>
      </c>
      <c r="E286" s="145" t="s">
        <v>101</v>
      </c>
      <c r="F286" s="145" t="s">
        <v>101</v>
      </c>
      <c r="G286" s="145" t="s">
        <v>101</v>
      </c>
      <c r="H286" s="147" t="s">
        <v>102</v>
      </c>
      <c r="I286" s="147" t="s">
        <v>102</v>
      </c>
      <c r="J286" s="147" t="s">
        <v>102</v>
      </c>
      <c r="K286" s="147" t="s">
        <v>102</v>
      </c>
      <c r="L286" s="147" t="s">
        <v>102</v>
      </c>
      <c r="M286" s="147" t="s">
        <v>102</v>
      </c>
      <c r="N286" s="147" t="s">
        <v>102</v>
      </c>
      <c r="O286" s="147" t="s">
        <v>102</v>
      </c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</row>
    <row r="287" spans="1:45" s="103" customFormat="1" ht="12.75" hidden="1">
      <c r="A287" s="145">
        <v>4</v>
      </c>
      <c r="B287" s="145">
        <f t="shared" si="38"/>
        <v>8</v>
      </c>
      <c r="C287" s="145">
        <f t="shared" si="36"/>
        <v>4</v>
      </c>
      <c r="D287" s="145">
        <f t="shared" si="37"/>
        <v>32</v>
      </c>
      <c r="E287" s="145" t="s">
        <v>101</v>
      </c>
      <c r="F287" s="145" t="s">
        <v>101</v>
      </c>
      <c r="G287" s="147" t="s">
        <v>102</v>
      </c>
      <c r="H287" s="147" t="s">
        <v>102</v>
      </c>
      <c r="I287" s="147" t="s">
        <v>102</v>
      </c>
      <c r="J287" s="147" t="s">
        <v>102</v>
      </c>
      <c r="K287" s="147" t="s">
        <v>102</v>
      </c>
      <c r="L287" s="147" t="s">
        <v>102</v>
      </c>
      <c r="M287" s="147" t="s">
        <v>102</v>
      </c>
      <c r="N287" s="147" t="s">
        <v>111</v>
      </c>
      <c r="O287" s="147" t="s">
        <v>111</v>
      </c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</row>
    <row r="288" spans="1:45" s="103" customFormat="1" ht="12.75" hidden="1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7"/>
      <c r="O288" s="147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</row>
    <row r="289" spans="1:45" s="103" customFormat="1" ht="12.75" hidden="1">
      <c r="A289" s="145"/>
      <c r="B289" s="145"/>
      <c r="C289" s="145"/>
      <c r="D289" s="145"/>
      <c r="E289" s="251">
        <v>5</v>
      </c>
      <c r="F289" s="252"/>
      <c r="G289" s="252"/>
      <c r="H289" s="252"/>
      <c r="I289" s="252"/>
      <c r="J289" s="252"/>
      <c r="K289" s="252"/>
      <c r="L289" s="252"/>
      <c r="M289" s="253"/>
      <c r="N289" s="145"/>
      <c r="O289" s="145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</row>
    <row r="290" spans="1:45" s="103" customFormat="1" ht="12.75" hidden="1">
      <c r="A290" s="145" t="s">
        <v>107</v>
      </c>
      <c r="B290" s="145" t="s">
        <v>108</v>
      </c>
      <c r="C290" s="145" t="s">
        <v>109</v>
      </c>
      <c r="D290" s="145" t="s">
        <v>110</v>
      </c>
      <c r="E290" s="145">
        <v>5</v>
      </c>
      <c r="F290" s="145">
        <v>6</v>
      </c>
      <c r="G290" s="145">
        <v>7</v>
      </c>
      <c r="H290" s="145">
        <v>8</v>
      </c>
      <c r="I290" s="145">
        <v>9</v>
      </c>
      <c r="J290" s="145">
        <v>10</v>
      </c>
      <c r="K290" s="145">
        <v>11</v>
      </c>
      <c r="L290" s="145">
        <v>12</v>
      </c>
      <c r="M290" s="145">
        <v>13</v>
      </c>
      <c r="N290" s="145">
        <v>14</v>
      </c>
      <c r="O290" s="145">
        <v>15</v>
      </c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</row>
    <row r="291" spans="1:45" s="103" customFormat="1" ht="12.75" hidden="1">
      <c r="A291" s="145">
        <v>4.5</v>
      </c>
      <c r="B291" s="145">
        <v>1</v>
      </c>
      <c r="C291" s="145">
        <f>B291/2</f>
        <v>0.5</v>
      </c>
      <c r="D291" s="145">
        <f>A291*B291</f>
        <v>4.5</v>
      </c>
      <c r="E291" s="145" t="s">
        <v>103</v>
      </c>
      <c r="F291" s="145" t="s">
        <v>103</v>
      </c>
      <c r="G291" s="145" t="s">
        <v>103</v>
      </c>
      <c r="H291" s="145" t="s">
        <v>103</v>
      </c>
      <c r="I291" s="145" t="s">
        <v>103</v>
      </c>
      <c r="J291" s="145" t="s">
        <v>103</v>
      </c>
      <c r="K291" s="145" t="s">
        <v>103</v>
      </c>
      <c r="L291" s="145" t="s">
        <v>103</v>
      </c>
      <c r="M291" s="145" t="s">
        <v>103</v>
      </c>
      <c r="N291" s="145" t="s">
        <v>103</v>
      </c>
      <c r="O291" s="145" t="s">
        <v>103</v>
      </c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</row>
    <row r="292" spans="1:45" s="103" customFormat="1" ht="12.75" hidden="1">
      <c r="A292" s="145">
        <v>4.5</v>
      </c>
      <c r="B292" s="145">
        <f>B291+0.5</f>
        <v>1.5</v>
      </c>
      <c r="C292" s="145">
        <f aca="true" t="shared" si="39" ref="C292:C305">B292/2</f>
        <v>0.75</v>
      </c>
      <c r="D292" s="145">
        <f aca="true" t="shared" si="40" ref="D292:D305">A292*B292</f>
        <v>6.75</v>
      </c>
      <c r="E292" s="145" t="s">
        <v>103</v>
      </c>
      <c r="F292" s="145" t="s">
        <v>103</v>
      </c>
      <c r="G292" s="145" t="s">
        <v>103</v>
      </c>
      <c r="H292" s="145" t="s">
        <v>103</v>
      </c>
      <c r="I292" s="145" t="s">
        <v>103</v>
      </c>
      <c r="J292" s="145" t="s">
        <v>103</v>
      </c>
      <c r="K292" s="145" t="s">
        <v>103</v>
      </c>
      <c r="L292" s="145" t="s">
        <v>103</v>
      </c>
      <c r="M292" s="145" t="s">
        <v>103</v>
      </c>
      <c r="N292" s="145" t="s">
        <v>103</v>
      </c>
      <c r="O292" s="145" t="s">
        <v>103</v>
      </c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</row>
    <row r="293" spans="1:45" s="103" customFormat="1" ht="12.75" hidden="1">
      <c r="A293" s="145">
        <v>4.5</v>
      </c>
      <c r="B293" s="145">
        <f aca="true" t="shared" si="41" ref="B293:B305">B292+0.5</f>
        <v>2</v>
      </c>
      <c r="C293" s="145">
        <f t="shared" si="39"/>
        <v>1</v>
      </c>
      <c r="D293" s="145">
        <f t="shared" si="40"/>
        <v>9</v>
      </c>
      <c r="E293" s="145" t="s">
        <v>103</v>
      </c>
      <c r="F293" s="145" t="s">
        <v>103</v>
      </c>
      <c r="G293" s="145" t="s">
        <v>103</v>
      </c>
      <c r="H293" s="145" t="s">
        <v>103</v>
      </c>
      <c r="I293" s="145" t="s">
        <v>103</v>
      </c>
      <c r="J293" s="145" t="s">
        <v>103</v>
      </c>
      <c r="K293" s="145" t="s">
        <v>103</v>
      </c>
      <c r="L293" s="145" t="s">
        <v>103</v>
      </c>
      <c r="M293" s="145" t="s">
        <v>103</v>
      </c>
      <c r="N293" s="145" t="s">
        <v>103</v>
      </c>
      <c r="O293" s="145" t="s">
        <v>103</v>
      </c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</row>
    <row r="294" spans="1:45" s="103" customFormat="1" ht="12.75" hidden="1">
      <c r="A294" s="145">
        <v>4.5</v>
      </c>
      <c r="B294" s="145">
        <f t="shared" si="41"/>
        <v>2.5</v>
      </c>
      <c r="C294" s="145">
        <f t="shared" si="39"/>
        <v>1.25</v>
      </c>
      <c r="D294" s="145">
        <f t="shared" si="40"/>
        <v>11.25</v>
      </c>
      <c r="E294" s="145" t="s">
        <v>103</v>
      </c>
      <c r="F294" s="145" t="s">
        <v>103</v>
      </c>
      <c r="G294" s="145" t="s">
        <v>103</v>
      </c>
      <c r="H294" s="145" t="s">
        <v>103</v>
      </c>
      <c r="I294" s="145" t="s">
        <v>103</v>
      </c>
      <c r="J294" s="145" t="s">
        <v>103</v>
      </c>
      <c r="K294" s="145" t="s">
        <v>103</v>
      </c>
      <c r="L294" s="145" t="s">
        <v>103</v>
      </c>
      <c r="M294" s="145" t="s">
        <v>103</v>
      </c>
      <c r="N294" s="145" t="s">
        <v>103</v>
      </c>
      <c r="O294" s="145" t="s">
        <v>103</v>
      </c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</row>
    <row r="295" spans="1:45" s="103" customFormat="1" ht="12.75" hidden="1">
      <c r="A295" s="145">
        <v>4.5</v>
      </c>
      <c r="B295" s="145">
        <f t="shared" si="41"/>
        <v>3</v>
      </c>
      <c r="C295" s="145">
        <f t="shared" si="39"/>
        <v>1.5</v>
      </c>
      <c r="D295" s="145">
        <f t="shared" si="40"/>
        <v>13.5</v>
      </c>
      <c r="E295" s="145" t="s">
        <v>103</v>
      </c>
      <c r="F295" s="145" t="s">
        <v>103</v>
      </c>
      <c r="G295" s="145" t="s">
        <v>103</v>
      </c>
      <c r="H295" s="145" t="s">
        <v>103</v>
      </c>
      <c r="I295" s="145" t="s">
        <v>103</v>
      </c>
      <c r="J295" s="145" t="s">
        <v>103</v>
      </c>
      <c r="K295" s="145" t="s">
        <v>103</v>
      </c>
      <c r="L295" s="145" t="s">
        <v>103</v>
      </c>
      <c r="M295" s="145" t="s">
        <v>103</v>
      </c>
      <c r="N295" s="145" t="s">
        <v>103</v>
      </c>
      <c r="O295" s="145" t="s">
        <v>101</v>
      </c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</row>
    <row r="296" spans="1:45" s="103" customFormat="1" ht="12.75" hidden="1">
      <c r="A296" s="145">
        <v>4.5</v>
      </c>
      <c r="B296" s="145">
        <f t="shared" si="41"/>
        <v>3.5</v>
      </c>
      <c r="C296" s="145">
        <f t="shared" si="39"/>
        <v>1.75</v>
      </c>
      <c r="D296" s="145">
        <f t="shared" si="40"/>
        <v>15.75</v>
      </c>
      <c r="E296" s="145" t="s">
        <v>103</v>
      </c>
      <c r="F296" s="145" t="s">
        <v>103</v>
      </c>
      <c r="G296" s="145" t="s">
        <v>103</v>
      </c>
      <c r="H296" s="145" t="s">
        <v>103</v>
      </c>
      <c r="I296" s="145" t="s">
        <v>103</v>
      </c>
      <c r="J296" s="145" t="s">
        <v>103</v>
      </c>
      <c r="K296" s="145" t="s">
        <v>103</v>
      </c>
      <c r="L296" s="145" t="s">
        <v>101</v>
      </c>
      <c r="M296" s="145" t="s">
        <v>101</v>
      </c>
      <c r="N296" s="145" t="s">
        <v>101</v>
      </c>
      <c r="O296" s="145" t="s">
        <v>101</v>
      </c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</row>
    <row r="297" spans="1:45" s="103" customFormat="1" ht="12.75" hidden="1">
      <c r="A297" s="145">
        <v>4.5</v>
      </c>
      <c r="B297" s="145">
        <f t="shared" si="41"/>
        <v>4</v>
      </c>
      <c r="C297" s="145">
        <f t="shared" si="39"/>
        <v>2</v>
      </c>
      <c r="D297" s="145">
        <f t="shared" si="40"/>
        <v>18</v>
      </c>
      <c r="E297" s="145" t="s">
        <v>103</v>
      </c>
      <c r="F297" s="145" t="s">
        <v>103</v>
      </c>
      <c r="G297" s="145" t="s">
        <v>103</v>
      </c>
      <c r="H297" s="145" t="s">
        <v>103</v>
      </c>
      <c r="I297" s="145" t="s">
        <v>103</v>
      </c>
      <c r="J297" s="145" t="s">
        <v>101</v>
      </c>
      <c r="K297" s="145" t="s">
        <v>101</v>
      </c>
      <c r="L297" s="145" t="s">
        <v>101</v>
      </c>
      <c r="M297" s="145" t="s">
        <v>101</v>
      </c>
      <c r="N297" s="145" t="s">
        <v>101</v>
      </c>
      <c r="O297" s="145" t="s">
        <v>101</v>
      </c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</row>
    <row r="298" spans="1:45" s="103" customFormat="1" ht="12.75" hidden="1">
      <c r="A298" s="145">
        <v>4.5</v>
      </c>
      <c r="B298" s="145">
        <f t="shared" si="41"/>
        <v>4.5</v>
      </c>
      <c r="C298" s="145">
        <f t="shared" si="39"/>
        <v>2.25</v>
      </c>
      <c r="D298" s="145">
        <f t="shared" si="40"/>
        <v>20.25</v>
      </c>
      <c r="E298" s="145" t="s">
        <v>103</v>
      </c>
      <c r="F298" s="145" t="s">
        <v>103</v>
      </c>
      <c r="G298" s="145" t="s">
        <v>103</v>
      </c>
      <c r="H298" s="145" t="s">
        <v>103</v>
      </c>
      <c r="I298" s="145" t="s">
        <v>101</v>
      </c>
      <c r="J298" s="145" t="s">
        <v>101</v>
      </c>
      <c r="K298" s="145" t="s">
        <v>101</v>
      </c>
      <c r="L298" s="145" t="s">
        <v>101</v>
      </c>
      <c r="M298" s="145" t="s">
        <v>101</v>
      </c>
      <c r="N298" s="145" t="s">
        <v>101</v>
      </c>
      <c r="O298" s="147" t="s">
        <v>102</v>
      </c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</row>
    <row r="299" spans="1:45" s="103" customFormat="1" ht="12.75" hidden="1">
      <c r="A299" s="145">
        <v>4.5</v>
      </c>
      <c r="B299" s="145">
        <f t="shared" si="41"/>
        <v>5</v>
      </c>
      <c r="C299" s="145">
        <f t="shared" si="39"/>
        <v>2.5</v>
      </c>
      <c r="D299" s="145">
        <f t="shared" si="40"/>
        <v>22.5</v>
      </c>
      <c r="E299" s="145" t="s">
        <v>103</v>
      </c>
      <c r="F299" s="145" t="s">
        <v>103</v>
      </c>
      <c r="G299" s="145" t="s">
        <v>103</v>
      </c>
      <c r="H299" s="145" t="s">
        <v>101</v>
      </c>
      <c r="I299" s="145" t="s">
        <v>101</v>
      </c>
      <c r="J299" s="145" t="s">
        <v>101</v>
      </c>
      <c r="K299" s="145" t="s">
        <v>101</v>
      </c>
      <c r="L299" s="145" t="s">
        <v>101</v>
      </c>
      <c r="M299" s="147" t="s">
        <v>102</v>
      </c>
      <c r="N299" s="147" t="s">
        <v>102</v>
      </c>
      <c r="O299" s="147" t="s">
        <v>102</v>
      </c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</row>
    <row r="300" spans="1:45" s="103" customFormat="1" ht="12.75" hidden="1">
      <c r="A300" s="145">
        <v>4.5</v>
      </c>
      <c r="B300" s="145">
        <f t="shared" si="41"/>
        <v>5.5</v>
      </c>
      <c r="C300" s="145">
        <f t="shared" si="39"/>
        <v>2.75</v>
      </c>
      <c r="D300" s="145">
        <f t="shared" si="40"/>
        <v>24.75</v>
      </c>
      <c r="E300" s="145" t="s">
        <v>103</v>
      </c>
      <c r="F300" s="145" t="s">
        <v>101</v>
      </c>
      <c r="G300" s="145" t="s">
        <v>101</v>
      </c>
      <c r="H300" s="145" t="s">
        <v>101</v>
      </c>
      <c r="I300" s="145" t="s">
        <v>101</v>
      </c>
      <c r="J300" s="145" t="s">
        <v>101</v>
      </c>
      <c r="K300" s="147" t="s">
        <v>102</v>
      </c>
      <c r="L300" s="147" t="s">
        <v>102</v>
      </c>
      <c r="M300" s="147" t="s">
        <v>102</v>
      </c>
      <c r="N300" s="147" t="s">
        <v>102</v>
      </c>
      <c r="O300" s="147" t="s">
        <v>102</v>
      </c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</row>
    <row r="301" spans="1:45" s="103" customFormat="1" ht="12.75" hidden="1">
      <c r="A301" s="145">
        <v>4.5</v>
      </c>
      <c r="B301" s="145">
        <f t="shared" si="41"/>
        <v>6</v>
      </c>
      <c r="C301" s="145">
        <f t="shared" si="39"/>
        <v>3</v>
      </c>
      <c r="D301" s="145">
        <f t="shared" si="40"/>
        <v>27</v>
      </c>
      <c r="E301" s="145" t="s">
        <v>101</v>
      </c>
      <c r="F301" s="145" t="s">
        <v>101</v>
      </c>
      <c r="G301" s="145" t="s">
        <v>101</v>
      </c>
      <c r="H301" s="145" t="s">
        <v>101</v>
      </c>
      <c r="I301" s="145" t="s">
        <v>101</v>
      </c>
      <c r="J301" s="147" t="s">
        <v>102</v>
      </c>
      <c r="K301" s="147" t="s">
        <v>102</v>
      </c>
      <c r="L301" s="147" t="s">
        <v>102</v>
      </c>
      <c r="M301" s="147" t="s">
        <v>102</v>
      </c>
      <c r="N301" s="147" t="s">
        <v>102</v>
      </c>
      <c r="O301" s="147" t="s">
        <v>102</v>
      </c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</row>
    <row r="302" spans="1:45" s="103" customFormat="1" ht="12.75" hidden="1">
      <c r="A302" s="145">
        <v>4.5</v>
      </c>
      <c r="B302" s="145">
        <f t="shared" si="41"/>
        <v>6.5</v>
      </c>
      <c r="C302" s="145">
        <f t="shared" si="39"/>
        <v>3.25</v>
      </c>
      <c r="D302" s="145">
        <f t="shared" si="40"/>
        <v>29.25</v>
      </c>
      <c r="E302" s="145" t="s">
        <v>101</v>
      </c>
      <c r="F302" s="145" t="s">
        <v>101</v>
      </c>
      <c r="G302" s="145" t="s">
        <v>101</v>
      </c>
      <c r="H302" s="145" t="s">
        <v>101</v>
      </c>
      <c r="I302" s="147" t="s">
        <v>102</v>
      </c>
      <c r="J302" s="147" t="s">
        <v>102</v>
      </c>
      <c r="K302" s="147" t="s">
        <v>102</v>
      </c>
      <c r="L302" s="147" t="s">
        <v>102</v>
      </c>
      <c r="M302" s="147" t="s">
        <v>102</v>
      </c>
      <c r="N302" s="147" t="s">
        <v>102</v>
      </c>
      <c r="O302" s="147" t="s">
        <v>102</v>
      </c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</row>
    <row r="303" spans="1:45" s="103" customFormat="1" ht="12.75" hidden="1">
      <c r="A303" s="145">
        <v>4.5</v>
      </c>
      <c r="B303" s="145">
        <f t="shared" si="41"/>
        <v>7</v>
      </c>
      <c r="C303" s="145">
        <f t="shared" si="39"/>
        <v>3.5</v>
      </c>
      <c r="D303" s="145">
        <f t="shared" si="40"/>
        <v>31.5</v>
      </c>
      <c r="E303" s="145" t="s">
        <v>101</v>
      </c>
      <c r="F303" s="145" t="s">
        <v>101</v>
      </c>
      <c r="G303" s="145" t="s">
        <v>101</v>
      </c>
      <c r="H303" s="147" t="s">
        <v>102</v>
      </c>
      <c r="I303" s="147" t="s">
        <v>102</v>
      </c>
      <c r="J303" s="147" t="s">
        <v>102</v>
      </c>
      <c r="K303" s="147" t="s">
        <v>102</v>
      </c>
      <c r="L303" s="147" t="s">
        <v>102</v>
      </c>
      <c r="M303" s="147" t="s">
        <v>102</v>
      </c>
      <c r="N303" s="147" t="s">
        <v>102</v>
      </c>
      <c r="O303" s="147" t="s">
        <v>111</v>
      </c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</row>
    <row r="304" spans="1:45" s="103" customFormat="1" ht="12.75" hidden="1">
      <c r="A304" s="145">
        <v>4.5</v>
      </c>
      <c r="B304" s="145">
        <f t="shared" si="41"/>
        <v>7.5</v>
      </c>
      <c r="C304" s="145">
        <f t="shared" si="39"/>
        <v>3.75</v>
      </c>
      <c r="D304" s="145">
        <f t="shared" si="40"/>
        <v>33.75</v>
      </c>
      <c r="E304" s="145" t="s">
        <v>101</v>
      </c>
      <c r="F304" s="145" t="s">
        <v>101</v>
      </c>
      <c r="G304" s="147" t="s">
        <v>102</v>
      </c>
      <c r="H304" s="147" t="s">
        <v>102</v>
      </c>
      <c r="I304" s="147" t="s">
        <v>102</v>
      </c>
      <c r="J304" s="147" t="s">
        <v>102</v>
      </c>
      <c r="K304" s="147" t="s">
        <v>102</v>
      </c>
      <c r="L304" s="147" t="s">
        <v>102</v>
      </c>
      <c r="M304" s="147" t="s">
        <v>102</v>
      </c>
      <c r="N304" s="147" t="s">
        <v>111</v>
      </c>
      <c r="O304" s="147" t="s">
        <v>111</v>
      </c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</row>
    <row r="305" spans="1:45" s="103" customFormat="1" ht="12.75" hidden="1">
      <c r="A305" s="145">
        <v>4.5</v>
      </c>
      <c r="B305" s="145">
        <f t="shared" si="41"/>
        <v>8</v>
      </c>
      <c r="C305" s="145">
        <f t="shared" si="39"/>
        <v>4</v>
      </c>
      <c r="D305" s="145">
        <f t="shared" si="40"/>
        <v>36</v>
      </c>
      <c r="E305" s="145" t="s">
        <v>101</v>
      </c>
      <c r="F305" s="147" t="s">
        <v>102</v>
      </c>
      <c r="G305" s="147" t="s">
        <v>102</v>
      </c>
      <c r="H305" s="147" t="s">
        <v>102</v>
      </c>
      <c r="I305" s="147" t="s">
        <v>102</v>
      </c>
      <c r="J305" s="147" t="s">
        <v>102</v>
      </c>
      <c r="K305" s="147" t="s">
        <v>102</v>
      </c>
      <c r="L305" s="147" t="s">
        <v>102</v>
      </c>
      <c r="M305" s="147" t="s">
        <v>111</v>
      </c>
      <c r="N305" s="147" t="s">
        <v>111</v>
      </c>
      <c r="O305" s="147" t="s">
        <v>111</v>
      </c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</row>
    <row r="306" spans="1:45" s="103" customFormat="1" ht="12.75" hidden="1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7"/>
      <c r="O306" s="147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</row>
    <row r="307" spans="1:45" s="103" customFormat="1" ht="12.75" hidden="1">
      <c r="A307" s="145"/>
      <c r="B307" s="145"/>
      <c r="C307" s="145"/>
      <c r="D307" s="145"/>
      <c r="E307" s="251">
        <v>5</v>
      </c>
      <c r="F307" s="252"/>
      <c r="G307" s="252"/>
      <c r="H307" s="252"/>
      <c r="I307" s="252"/>
      <c r="J307" s="252"/>
      <c r="K307" s="252"/>
      <c r="L307" s="252"/>
      <c r="M307" s="253"/>
      <c r="N307" s="145"/>
      <c r="O307" s="145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</row>
    <row r="308" spans="1:45" s="103" customFormat="1" ht="12.75" hidden="1">
      <c r="A308" s="145" t="s">
        <v>107</v>
      </c>
      <c r="B308" s="145" t="s">
        <v>108</v>
      </c>
      <c r="C308" s="145" t="s">
        <v>109</v>
      </c>
      <c r="D308" s="145" t="s">
        <v>110</v>
      </c>
      <c r="E308" s="145">
        <v>5</v>
      </c>
      <c r="F308" s="145">
        <v>6</v>
      </c>
      <c r="G308" s="145">
        <v>7</v>
      </c>
      <c r="H308" s="145">
        <v>8</v>
      </c>
      <c r="I308" s="145">
        <v>9</v>
      </c>
      <c r="J308" s="145">
        <v>10</v>
      </c>
      <c r="K308" s="145">
        <v>11</v>
      </c>
      <c r="L308" s="145">
        <v>12</v>
      </c>
      <c r="M308" s="145">
        <v>13</v>
      </c>
      <c r="N308" s="145">
        <v>14</v>
      </c>
      <c r="O308" s="145">
        <v>15</v>
      </c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</row>
    <row r="309" spans="1:45" s="103" customFormat="1" ht="12.75" hidden="1">
      <c r="A309" s="145">
        <v>5</v>
      </c>
      <c r="B309" s="145">
        <v>1</v>
      </c>
      <c r="C309" s="145">
        <f>B309/2</f>
        <v>0.5</v>
      </c>
      <c r="D309" s="145">
        <f>A309*B309</f>
        <v>5</v>
      </c>
      <c r="E309" s="145" t="s">
        <v>103</v>
      </c>
      <c r="F309" s="145" t="s">
        <v>103</v>
      </c>
      <c r="G309" s="145" t="s">
        <v>103</v>
      </c>
      <c r="H309" s="145" t="s">
        <v>103</v>
      </c>
      <c r="I309" s="145" t="s">
        <v>103</v>
      </c>
      <c r="J309" s="145" t="s">
        <v>103</v>
      </c>
      <c r="K309" s="145" t="s">
        <v>103</v>
      </c>
      <c r="L309" s="145" t="s">
        <v>103</v>
      </c>
      <c r="M309" s="145" t="s">
        <v>103</v>
      </c>
      <c r="N309" s="145" t="s">
        <v>103</v>
      </c>
      <c r="O309" s="145" t="s">
        <v>103</v>
      </c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</row>
    <row r="310" spans="1:45" s="103" customFormat="1" ht="12.75" hidden="1">
      <c r="A310" s="145">
        <v>5</v>
      </c>
      <c r="B310" s="145">
        <f>B309+0.5</f>
        <v>1.5</v>
      </c>
      <c r="C310" s="145">
        <f aca="true" t="shared" si="42" ref="C310:C323">B310/2</f>
        <v>0.75</v>
      </c>
      <c r="D310" s="145">
        <f aca="true" t="shared" si="43" ref="D310:D323">A310*B310</f>
        <v>7.5</v>
      </c>
      <c r="E310" s="145" t="s">
        <v>103</v>
      </c>
      <c r="F310" s="145" t="s">
        <v>103</v>
      </c>
      <c r="G310" s="145" t="s">
        <v>103</v>
      </c>
      <c r="H310" s="145" t="s">
        <v>103</v>
      </c>
      <c r="I310" s="145" t="s">
        <v>103</v>
      </c>
      <c r="J310" s="145" t="s">
        <v>103</v>
      </c>
      <c r="K310" s="145" t="s">
        <v>103</v>
      </c>
      <c r="L310" s="145" t="s">
        <v>103</v>
      </c>
      <c r="M310" s="145" t="s">
        <v>103</v>
      </c>
      <c r="N310" s="145" t="s">
        <v>103</v>
      </c>
      <c r="O310" s="145" t="s">
        <v>103</v>
      </c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</row>
    <row r="311" spans="1:45" s="103" customFormat="1" ht="12.75" hidden="1">
      <c r="A311" s="145">
        <v>5</v>
      </c>
      <c r="B311" s="145">
        <f aca="true" t="shared" si="44" ref="B311:B323">B310+0.5</f>
        <v>2</v>
      </c>
      <c r="C311" s="145">
        <f t="shared" si="42"/>
        <v>1</v>
      </c>
      <c r="D311" s="145">
        <f t="shared" si="43"/>
        <v>10</v>
      </c>
      <c r="E311" s="145" t="s">
        <v>103</v>
      </c>
      <c r="F311" s="145" t="s">
        <v>103</v>
      </c>
      <c r="G311" s="145" t="s">
        <v>103</v>
      </c>
      <c r="H311" s="145" t="s">
        <v>103</v>
      </c>
      <c r="I311" s="145" t="s">
        <v>103</v>
      </c>
      <c r="J311" s="145" t="s">
        <v>103</v>
      </c>
      <c r="K311" s="145" t="s">
        <v>103</v>
      </c>
      <c r="L311" s="145" t="s">
        <v>103</v>
      </c>
      <c r="M311" s="145" t="s">
        <v>103</v>
      </c>
      <c r="N311" s="145" t="s">
        <v>103</v>
      </c>
      <c r="O311" s="145" t="s">
        <v>103</v>
      </c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</row>
    <row r="312" spans="1:45" s="103" customFormat="1" ht="12.75" hidden="1">
      <c r="A312" s="145">
        <v>5</v>
      </c>
      <c r="B312" s="145">
        <f t="shared" si="44"/>
        <v>2.5</v>
      </c>
      <c r="C312" s="145">
        <f t="shared" si="42"/>
        <v>1.25</v>
      </c>
      <c r="D312" s="145">
        <f t="shared" si="43"/>
        <v>12.5</v>
      </c>
      <c r="E312" s="145" t="s">
        <v>103</v>
      </c>
      <c r="F312" s="145" t="s">
        <v>103</v>
      </c>
      <c r="G312" s="145" t="s">
        <v>103</v>
      </c>
      <c r="H312" s="145" t="s">
        <v>103</v>
      </c>
      <c r="I312" s="145" t="s">
        <v>103</v>
      </c>
      <c r="J312" s="145" t="s">
        <v>103</v>
      </c>
      <c r="K312" s="145" t="s">
        <v>103</v>
      </c>
      <c r="L312" s="145" t="s">
        <v>103</v>
      </c>
      <c r="M312" s="145" t="s">
        <v>103</v>
      </c>
      <c r="N312" s="145" t="s">
        <v>103</v>
      </c>
      <c r="O312" s="145" t="s">
        <v>103</v>
      </c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</row>
    <row r="313" spans="1:45" s="103" customFormat="1" ht="12.75" hidden="1">
      <c r="A313" s="145">
        <v>5</v>
      </c>
      <c r="B313" s="145">
        <f t="shared" si="44"/>
        <v>3</v>
      </c>
      <c r="C313" s="145">
        <f t="shared" si="42"/>
        <v>1.5</v>
      </c>
      <c r="D313" s="145">
        <f t="shared" si="43"/>
        <v>15</v>
      </c>
      <c r="E313" s="145" t="s">
        <v>103</v>
      </c>
      <c r="F313" s="145" t="s">
        <v>103</v>
      </c>
      <c r="G313" s="145" t="s">
        <v>103</v>
      </c>
      <c r="H313" s="145" t="s">
        <v>103</v>
      </c>
      <c r="I313" s="145" t="s">
        <v>103</v>
      </c>
      <c r="J313" s="145" t="s">
        <v>103</v>
      </c>
      <c r="K313" s="145" t="s">
        <v>103</v>
      </c>
      <c r="L313" s="145" t="s">
        <v>103</v>
      </c>
      <c r="M313" s="145" t="s">
        <v>101</v>
      </c>
      <c r="N313" s="145" t="s">
        <v>101</v>
      </c>
      <c r="O313" s="145" t="s">
        <v>101</v>
      </c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</row>
    <row r="314" spans="1:45" s="103" customFormat="1" ht="12.75" hidden="1">
      <c r="A314" s="145">
        <v>5</v>
      </c>
      <c r="B314" s="145">
        <f t="shared" si="44"/>
        <v>3.5</v>
      </c>
      <c r="C314" s="145">
        <f t="shared" si="42"/>
        <v>1.75</v>
      </c>
      <c r="D314" s="145">
        <f t="shared" si="43"/>
        <v>17.5</v>
      </c>
      <c r="E314" s="145" t="s">
        <v>103</v>
      </c>
      <c r="F314" s="145" t="s">
        <v>103</v>
      </c>
      <c r="G314" s="145" t="s">
        <v>103</v>
      </c>
      <c r="H314" s="145" t="s">
        <v>103</v>
      </c>
      <c r="I314" s="145" t="s">
        <v>103</v>
      </c>
      <c r="J314" s="145" t="s">
        <v>103</v>
      </c>
      <c r="K314" s="145" t="s">
        <v>101</v>
      </c>
      <c r="L314" s="145" t="s">
        <v>101</v>
      </c>
      <c r="M314" s="145" t="s">
        <v>101</v>
      </c>
      <c r="N314" s="145" t="s">
        <v>101</v>
      </c>
      <c r="O314" s="145" t="s">
        <v>101</v>
      </c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</row>
    <row r="315" spans="1:45" s="103" customFormat="1" ht="12.75" hidden="1">
      <c r="A315" s="145">
        <v>5</v>
      </c>
      <c r="B315" s="145">
        <f t="shared" si="44"/>
        <v>4</v>
      </c>
      <c r="C315" s="145">
        <f t="shared" si="42"/>
        <v>2</v>
      </c>
      <c r="D315" s="145">
        <f t="shared" si="43"/>
        <v>20</v>
      </c>
      <c r="E315" s="145" t="s">
        <v>103</v>
      </c>
      <c r="F315" s="145" t="s">
        <v>103</v>
      </c>
      <c r="G315" s="145" t="s">
        <v>103</v>
      </c>
      <c r="H315" s="145" t="s">
        <v>103</v>
      </c>
      <c r="I315" s="145" t="s">
        <v>101</v>
      </c>
      <c r="J315" s="145" t="s">
        <v>101</v>
      </c>
      <c r="K315" s="145" t="s">
        <v>101</v>
      </c>
      <c r="L315" s="145" t="s">
        <v>101</v>
      </c>
      <c r="M315" s="145" t="s">
        <v>101</v>
      </c>
      <c r="N315" s="145" t="s">
        <v>101</v>
      </c>
      <c r="O315" s="147" t="s">
        <v>102</v>
      </c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</row>
    <row r="316" spans="1:45" s="103" customFormat="1" ht="12.75" hidden="1">
      <c r="A316" s="145">
        <v>5</v>
      </c>
      <c r="B316" s="145">
        <f t="shared" si="44"/>
        <v>4.5</v>
      </c>
      <c r="C316" s="145">
        <f t="shared" si="42"/>
        <v>2.25</v>
      </c>
      <c r="D316" s="145">
        <f t="shared" si="43"/>
        <v>22.5</v>
      </c>
      <c r="E316" s="145" t="s">
        <v>103</v>
      </c>
      <c r="F316" s="145" t="s">
        <v>103</v>
      </c>
      <c r="G316" s="145" t="s">
        <v>103</v>
      </c>
      <c r="H316" s="145" t="s">
        <v>101</v>
      </c>
      <c r="I316" s="145" t="s">
        <v>101</v>
      </c>
      <c r="J316" s="145" t="s">
        <v>101</v>
      </c>
      <c r="K316" s="145" t="s">
        <v>101</v>
      </c>
      <c r="L316" s="145" t="s">
        <v>101</v>
      </c>
      <c r="M316" s="147" t="s">
        <v>102</v>
      </c>
      <c r="N316" s="147" t="s">
        <v>102</v>
      </c>
      <c r="O316" s="147" t="s">
        <v>102</v>
      </c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</row>
    <row r="317" spans="1:45" s="103" customFormat="1" ht="12.75" hidden="1">
      <c r="A317" s="145">
        <v>5</v>
      </c>
      <c r="B317" s="145">
        <f t="shared" si="44"/>
        <v>5</v>
      </c>
      <c r="C317" s="145">
        <f t="shared" si="42"/>
        <v>2.5</v>
      </c>
      <c r="D317" s="145">
        <f t="shared" si="43"/>
        <v>25</v>
      </c>
      <c r="E317" s="145" t="s">
        <v>103</v>
      </c>
      <c r="F317" s="145" t="s">
        <v>103</v>
      </c>
      <c r="G317" s="145" t="s">
        <v>101</v>
      </c>
      <c r="H317" s="145" t="s">
        <v>101</v>
      </c>
      <c r="I317" s="145" t="s">
        <v>101</v>
      </c>
      <c r="J317" s="145" t="s">
        <v>101</v>
      </c>
      <c r="K317" s="145" t="s">
        <v>101</v>
      </c>
      <c r="L317" s="147" t="s">
        <v>102</v>
      </c>
      <c r="M317" s="147" t="s">
        <v>102</v>
      </c>
      <c r="N317" s="147" t="s">
        <v>102</v>
      </c>
      <c r="O317" s="147" t="s">
        <v>102</v>
      </c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</row>
    <row r="318" spans="1:45" s="103" customFormat="1" ht="12.75" hidden="1">
      <c r="A318" s="145">
        <v>5</v>
      </c>
      <c r="B318" s="145">
        <f t="shared" si="44"/>
        <v>5.5</v>
      </c>
      <c r="C318" s="145">
        <f t="shared" si="42"/>
        <v>2.75</v>
      </c>
      <c r="D318" s="145">
        <f t="shared" si="43"/>
        <v>27.5</v>
      </c>
      <c r="E318" s="145" t="s">
        <v>103</v>
      </c>
      <c r="F318" s="145" t="s">
        <v>101</v>
      </c>
      <c r="G318" s="145" t="s">
        <v>101</v>
      </c>
      <c r="H318" s="145" t="s">
        <v>101</v>
      </c>
      <c r="I318" s="145" t="s">
        <v>101</v>
      </c>
      <c r="J318" s="147" t="s">
        <v>102</v>
      </c>
      <c r="K318" s="147" t="s">
        <v>102</v>
      </c>
      <c r="L318" s="147" t="s">
        <v>102</v>
      </c>
      <c r="M318" s="147" t="s">
        <v>102</v>
      </c>
      <c r="N318" s="147" t="s">
        <v>102</v>
      </c>
      <c r="O318" s="147" t="s">
        <v>102</v>
      </c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</row>
    <row r="319" spans="1:45" s="103" customFormat="1" ht="12.75" hidden="1">
      <c r="A319" s="145">
        <v>5</v>
      </c>
      <c r="B319" s="145">
        <f t="shared" si="44"/>
        <v>6</v>
      </c>
      <c r="C319" s="145">
        <f t="shared" si="42"/>
        <v>3</v>
      </c>
      <c r="D319" s="145">
        <f t="shared" si="43"/>
        <v>30</v>
      </c>
      <c r="E319" s="145" t="s">
        <v>101</v>
      </c>
      <c r="F319" s="145" t="s">
        <v>101</v>
      </c>
      <c r="G319" s="145" t="s">
        <v>101</v>
      </c>
      <c r="H319" s="145" t="s">
        <v>101</v>
      </c>
      <c r="I319" s="147" t="s">
        <v>102</v>
      </c>
      <c r="J319" s="147" t="s">
        <v>102</v>
      </c>
      <c r="K319" s="147" t="s">
        <v>102</v>
      </c>
      <c r="L319" s="147" t="s">
        <v>102</v>
      </c>
      <c r="M319" s="147" t="s">
        <v>102</v>
      </c>
      <c r="N319" s="147" t="s">
        <v>102</v>
      </c>
      <c r="O319" s="147" t="s">
        <v>102</v>
      </c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</row>
    <row r="320" spans="1:45" s="103" customFormat="1" ht="12.75" hidden="1">
      <c r="A320" s="145">
        <v>5</v>
      </c>
      <c r="B320" s="145">
        <f t="shared" si="44"/>
        <v>6.5</v>
      </c>
      <c r="C320" s="145">
        <f t="shared" si="42"/>
        <v>3.25</v>
      </c>
      <c r="D320" s="145">
        <f t="shared" si="43"/>
        <v>32.5</v>
      </c>
      <c r="E320" s="145" t="s">
        <v>101</v>
      </c>
      <c r="F320" s="145" t="s">
        <v>101</v>
      </c>
      <c r="G320" s="145" t="s">
        <v>101</v>
      </c>
      <c r="H320" s="147" t="s">
        <v>102</v>
      </c>
      <c r="I320" s="147" t="s">
        <v>102</v>
      </c>
      <c r="J320" s="147" t="s">
        <v>102</v>
      </c>
      <c r="K320" s="147" t="s">
        <v>102</v>
      </c>
      <c r="L320" s="147" t="s">
        <v>102</v>
      </c>
      <c r="M320" s="147" t="s">
        <v>102</v>
      </c>
      <c r="N320" s="147" t="s">
        <v>102</v>
      </c>
      <c r="O320" s="147" t="s">
        <v>111</v>
      </c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</row>
    <row r="321" spans="1:45" s="103" customFormat="1" ht="12.75" hidden="1">
      <c r="A321" s="145">
        <v>5</v>
      </c>
      <c r="B321" s="145">
        <f t="shared" si="44"/>
        <v>7</v>
      </c>
      <c r="C321" s="145">
        <f t="shared" si="42"/>
        <v>3.5</v>
      </c>
      <c r="D321" s="145">
        <f t="shared" si="43"/>
        <v>35</v>
      </c>
      <c r="E321" s="145" t="s">
        <v>101</v>
      </c>
      <c r="F321" s="145" t="s">
        <v>101</v>
      </c>
      <c r="G321" s="147" t="s">
        <v>102</v>
      </c>
      <c r="H321" s="147" t="s">
        <v>102</v>
      </c>
      <c r="I321" s="147" t="s">
        <v>102</v>
      </c>
      <c r="J321" s="147" t="s">
        <v>102</v>
      </c>
      <c r="K321" s="147" t="s">
        <v>102</v>
      </c>
      <c r="L321" s="147" t="s">
        <v>102</v>
      </c>
      <c r="M321" s="147" t="s">
        <v>111</v>
      </c>
      <c r="N321" s="147" t="s">
        <v>111</v>
      </c>
      <c r="O321" s="147" t="s">
        <v>111</v>
      </c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</row>
    <row r="322" spans="1:45" s="103" customFormat="1" ht="12.75" hidden="1">
      <c r="A322" s="145">
        <v>5</v>
      </c>
      <c r="B322" s="145">
        <f t="shared" si="44"/>
        <v>7.5</v>
      </c>
      <c r="C322" s="145">
        <f t="shared" si="42"/>
        <v>3.75</v>
      </c>
      <c r="D322" s="145">
        <f t="shared" si="43"/>
        <v>37.5</v>
      </c>
      <c r="E322" s="145" t="s">
        <v>101</v>
      </c>
      <c r="F322" s="147" t="s">
        <v>102</v>
      </c>
      <c r="G322" s="147" t="s">
        <v>102</v>
      </c>
      <c r="H322" s="147" t="s">
        <v>102</v>
      </c>
      <c r="I322" s="147" t="s">
        <v>102</v>
      </c>
      <c r="J322" s="147" t="s">
        <v>102</v>
      </c>
      <c r="K322" s="147" t="s">
        <v>102</v>
      </c>
      <c r="L322" s="147" t="s">
        <v>102</v>
      </c>
      <c r="M322" s="147" t="s">
        <v>111</v>
      </c>
      <c r="N322" s="147" t="s">
        <v>111</v>
      </c>
      <c r="O322" s="147" t="s">
        <v>111</v>
      </c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</row>
    <row r="323" spans="1:45" s="103" customFormat="1" ht="12.75" hidden="1">
      <c r="A323" s="145">
        <v>5</v>
      </c>
      <c r="B323" s="145">
        <f t="shared" si="44"/>
        <v>8</v>
      </c>
      <c r="C323" s="145">
        <f t="shared" si="42"/>
        <v>4</v>
      </c>
      <c r="D323" s="145">
        <f t="shared" si="43"/>
        <v>40</v>
      </c>
      <c r="E323" s="147" t="s">
        <v>102</v>
      </c>
      <c r="F323" s="147" t="s">
        <v>102</v>
      </c>
      <c r="G323" s="147" t="s">
        <v>102</v>
      </c>
      <c r="H323" s="147" t="s">
        <v>102</v>
      </c>
      <c r="I323" s="147" t="s">
        <v>102</v>
      </c>
      <c r="J323" s="147" t="s">
        <v>102</v>
      </c>
      <c r="K323" s="147" t="s">
        <v>102</v>
      </c>
      <c r="L323" s="147" t="s">
        <v>111</v>
      </c>
      <c r="M323" s="147" t="s">
        <v>111</v>
      </c>
      <c r="N323" s="147" t="s">
        <v>111</v>
      </c>
      <c r="O323" s="147" t="s">
        <v>111</v>
      </c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</row>
    <row r="324" spans="1:45" s="103" customFormat="1" ht="12.75" hidden="1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7"/>
      <c r="O324" s="147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</row>
    <row r="325" spans="1:45" s="103" customFormat="1" ht="12.75" hidden="1">
      <c r="A325" s="145"/>
      <c r="B325" s="145"/>
      <c r="C325" s="145"/>
      <c r="D325" s="145"/>
      <c r="E325" s="251">
        <v>5</v>
      </c>
      <c r="F325" s="252"/>
      <c r="G325" s="252"/>
      <c r="H325" s="252"/>
      <c r="I325" s="252"/>
      <c r="J325" s="252"/>
      <c r="K325" s="252"/>
      <c r="L325" s="252"/>
      <c r="M325" s="253"/>
      <c r="N325" s="145"/>
      <c r="O325" s="145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</row>
    <row r="326" spans="1:45" s="103" customFormat="1" ht="12.75" hidden="1">
      <c r="A326" s="145" t="s">
        <v>107</v>
      </c>
      <c r="B326" s="145" t="s">
        <v>108</v>
      </c>
      <c r="C326" s="145" t="s">
        <v>109</v>
      </c>
      <c r="D326" s="145" t="s">
        <v>110</v>
      </c>
      <c r="E326" s="145">
        <v>5</v>
      </c>
      <c r="F326" s="145">
        <v>6</v>
      </c>
      <c r="G326" s="145">
        <v>7</v>
      </c>
      <c r="H326" s="145">
        <v>8</v>
      </c>
      <c r="I326" s="145">
        <v>9</v>
      </c>
      <c r="J326" s="145">
        <v>10</v>
      </c>
      <c r="K326" s="145">
        <v>11</v>
      </c>
      <c r="L326" s="145">
        <v>12</v>
      </c>
      <c r="M326" s="145">
        <v>13</v>
      </c>
      <c r="N326" s="145">
        <v>14</v>
      </c>
      <c r="O326" s="145">
        <v>15</v>
      </c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</row>
    <row r="327" spans="1:45" s="103" customFormat="1" ht="12.75" hidden="1">
      <c r="A327" s="145">
        <v>5.5</v>
      </c>
      <c r="B327" s="145">
        <v>1</v>
      </c>
      <c r="C327" s="145">
        <f>B327/2</f>
        <v>0.5</v>
      </c>
      <c r="D327" s="145">
        <f>A327*B327</f>
        <v>5.5</v>
      </c>
      <c r="E327" s="145" t="s">
        <v>103</v>
      </c>
      <c r="F327" s="145" t="s">
        <v>103</v>
      </c>
      <c r="G327" s="145" t="s">
        <v>103</v>
      </c>
      <c r="H327" s="145" t="s">
        <v>103</v>
      </c>
      <c r="I327" s="145" t="s">
        <v>103</v>
      </c>
      <c r="J327" s="145" t="s">
        <v>103</v>
      </c>
      <c r="K327" s="145" t="s">
        <v>103</v>
      </c>
      <c r="L327" s="145" t="s">
        <v>103</v>
      </c>
      <c r="M327" s="145" t="s">
        <v>103</v>
      </c>
      <c r="N327" s="145" t="s">
        <v>103</v>
      </c>
      <c r="O327" s="145" t="s">
        <v>103</v>
      </c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</row>
    <row r="328" spans="1:45" s="103" customFormat="1" ht="12.75" hidden="1">
      <c r="A328" s="145">
        <v>5.5</v>
      </c>
      <c r="B328" s="145">
        <f>B327+0.5</f>
        <v>1.5</v>
      </c>
      <c r="C328" s="145">
        <f aca="true" t="shared" si="45" ref="C328:C341">B328/2</f>
        <v>0.75</v>
      </c>
      <c r="D328" s="145">
        <f aca="true" t="shared" si="46" ref="D328:D341">A328*B328</f>
        <v>8.25</v>
      </c>
      <c r="E328" s="145" t="s">
        <v>103</v>
      </c>
      <c r="F328" s="145" t="s">
        <v>103</v>
      </c>
      <c r="G328" s="145" t="s">
        <v>103</v>
      </c>
      <c r="H328" s="145" t="s">
        <v>103</v>
      </c>
      <c r="I328" s="145" t="s">
        <v>103</v>
      </c>
      <c r="J328" s="145" t="s">
        <v>103</v>
      </c>
      <c r="K328" s="145" t="s">
        <v>103</v>
      </c>
      <c r="L328" s="145" t="s">
        <v>103</v>
      </c>
      <c r="M328" s="145" t="s">
        <v>103</v>
      </c>
      <c r="N328" s="145" t="s">
        <v>103</v>
      </c>
      <c r="O328" s="145" t="s">
        <v>103</v>
      </c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</row>
    <row r="329" spans="1:45" s="103" customFormat="1" ht="12.75" hidden="1">
      <c r="A329" s="145">
        <v>5.5</v>
      </c>
      <c r="B329" s="145">
        <f aca="true" t="shared" si="47" ref="B329:B341">B328+0.5</f>
        <v>2</v>
      </c>
      <c r="C329" s="145">
        <f t="shared" si="45"/>
        <v>1</v>
      </c>
      <c r="D329" s="145">
        <f t="shared" si="46"/>
        <v>11</v>
      </c>
      <c r="E329" s="145" t="s">
        <v>103</v>
      </c>
      <c r="F329" s="145" t="s">
        <v>103</v>
      </c>
      <c r="G329" s="145" t="s">
        <v>103</v>
      </c>
      <c r="H329" s="145" t="s">
        <v>103</v>
      </c>
      <c r="I329" s="145" t="s">
        <v>103</v>
      </c>
      <c r="J329" s="145" t="s">
        <v>103</v>
      </c>
      <c r="K329" s="145" t="s">
        <v>103</v>
      </c>
      <c r="L329" s="145" t="s">
        <v>103</v>
      </c>
      <c r="M329" s="145" t="s">
        <v>103</v>
      </c>
      <c r="N329" s="145" t="s">
        <v>103</v>
      </c>
      <c r="O329" s="145" t="s">
        <v>103</v>
      </c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</row>
    <row r="330" spans="1:45" s="103" customFormat="1" ht="12.75" hidden="1">
      <c r="A330" s="145">
        <v>5.5</v>
      </c>
      <c r="B330" s="145">
        <f t="shared" si="47"/>
        <v>2.5</v>
      </c>
      <c r="C330" s="145">
        <f t="shared" si="45"/>
        <v>1.25</v>
      </c>
      <c r="D330" s="145">
        <f t="shared" si="46"/>
        <v>13.75</v>
      </c>
      <c r="E330" s="145" t="s">
        <v>103</v>
      </c>
      <c r="F330" s="145" t="s">
        <v>103</v>
      </c>
      <c r="G330" s="145" t="s">
        <v>103</v>
      </c>
      <c r="H330" s="145" t="s">
        <v>103</v>
      </c>
      <c r="I330" s="145" t="s">
        <v>103</v>
      </c>
      <c r="J330" s="145" t="s">
        <v>103</v>
      </c>
      <c r="K330" s="145" t="s">
        <v>103</v>
      </c>
      <c r="L330" s="145" t="s">
        <v>103</v>
      </c>
      <c r="M330" s="145" t="s">
        <v>103</v>
      </c>
      <c r="N330" s="145" t="s">
        <v>103</v>
      </c>
      <c r="O330" s="145" t="s">
        <v>101</v>
      </c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</row>
    <row r="331" spans="1:45" s="103" customFormat="1" ht="12.75" hidden="1">
      <c r="A331" s="145">
        <v>5.5</v>
      </c>
      <c r="B331" s="145">
        <f t="shared" si="47"/>
        <v>3</v>
      </c>
      <c r="C331" s="145">
        <f t="shared" si="45"/>
        <v>1.5</v>
      </c>
      <c r="D331" s="145">
        <f t="shared" si="46"/>
        <v>16.5</v>
      </c>
      <c r="E331" s="145" t="s">
        <v>103</v>
      </c>
      <c r="F331" s="145" t="s">
        <v>103</v>
      </c>
      <c r="G331" s="145" t="s">
        <v>103</v>
      </c>
      <c r="H331" s="145" t="s">
        <v>103</v>
      </c>
      <c r="I331" s="145" t="s">
        <v>103</v>
      </c>
      <c r="J331" s="145" t="s">
        <v>103</v>
      </c>
      <c r="K331" s="145" t="s">
        <v>103</v>
      </c>
      <c r="L331" s="145" t="s">
        <v>101</v>
      </c>
      <c r="M331" s="145" t="s">
        <v>101</v>
      </c>
      <c r="N331" s="145" t="s">
        <v>101</v>
      </c>
      <c r="O331" s="145" t="s">
        <v>101</v>
      </c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</row>
    <row r="332" spans="1:45" s="103" customFormat="1" ht="12.75" hidden="1">
      <c r="A332" s="145">
        <v>5.5</v>
      </c>
      <c r="B332" s="145">
        <f t="shared" si="47"/>
        <v>3.5</v>
      </c>
      <c r="C332" s="145">
        <f t="shared" si="45"/>
        <v>1.75</v>
      </c>
      <c r="D332" s="145">
        <f t="shared" si="46"/>
        <v>19.25</v>
      </c>
      <c r="E332" s="145" t="s">
        <v>103</v>
      </c>
      <c r="F332" s="145" t="s">
        <v>103</v>
      </c>
      <c r="G332" s="145" t="s">
        <v>103</v>
      </c>
      <c r="H332" s="145" t="s">
        <v>103</v>
      </c>
      <c r="I332" s="145" t="s">
        <v>103</v>
      </c>
      <c r="J332" s="145" t="s">
        <v>101</v>
      </c>
      <c r="K332" s="145" t="s">
        <v>101</v>
      </c>
      <c r="L332" s="145" t="s">
        <v>101</v>
      </c>
      <c r="M332" s="145" t="s">
        <v>101</v>
      </c>
      <c r="N332" s="145" t="s">
        <v>101</v>
      </c>
      <c r="O332" s="147" t="s">
        <v>102</v>
      </c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</row>
    <row r="333" spans="1:45" s="103" customFormat="1" ht="12.75" hidden="1">
      <c r="A333" s="145">
        <v>5.5</v>
      </c>
      <c r="B333" s="145">
        <f t="shared" si="47"/>
        <v>4</v>
      </c>
      <c r="C333" s="145">
        <f t="shared" si="45"/>
        <v>2</v>
      </c>
      <c r="D333" s="145">
        <f t="shared" si="46"/>
        <v>22</v>
      </c>
      <c r="E333" s="145" t="s">
        <v>103</v>
      </c>
      <c r="F333" s="145" t="s">
        <v>103</v>
      </c>
      <c r="G333" s="145" t="s">
        <v>103</v>
      </c>
      <c r="H333" s="145" t="s">
        <v>101</v>
      </c>
      <c r="I333" s="145" t="s">
        <v>101</v>
      </c>
      <c r="J333" s="145" t="s">
        <v>101</v>
      </c>
      <c r="K333" s="145" t="s">
        <v>101</v>
      </c>
      <c r="L333" s="145" t="s">
        <v>101</v>
      </c>
      <c r="M333" s="145" t="s">
        <v>101</v>
      </c>
      <c r="N333" s="147" t="s">
        <v>102</v>
      </c>
      <c r="O333" s="147" t="s">
        <v>102</v>
      </c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</row>
    <row r="334" spans="1:45" s="103" customFormat="1" ht="12.75" hidden="1">
      <c r="A334" s="145">
        <v>5.5</v>
      </c>
      <c r="B334" s="145">
        <f t="shared" si="47"/>
        <v>4.5</v>
      </c>
      <c r="C334" s="145">
        <f t="shared" si="45"/>
        <v>2.25</v>
      </c>
      <c r="D334" s="145">
        <f t="shared" si="46"/>
        <v>24.75</v>
      </c>
      <c r="E334" s="145" t="s">
        <v>103</v>
      </c>
      <c r="F334" s="145" t="s">
        <v>103</v>
      </c>
      <c r="G334" s="145" t="s">
        <v>101</v>
      </c>
      <c r="H334" s="145" t="s">
        <v>101</v>
      </c>
      <c r="I334" s="145" t="s">
        <v>101</v>
      </c>
      <c r="J334" s="145" t="s">
        <v>101</v>
      </c>
      <c r="K334" s="145" t="s">
        <v>101</v>
      </c>
      <c r="L334" s="147" t="s">
        <v>102</v>
      </c>
      <c r="M334" s="147" t="s">
        <v>102</v>
      </c>
      <c r="N334" s="147" t="s">
        <v>102</v>
      </c>
      <c r="O334" s="147" t="s">
        <v>102</v>
      </c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</row>
    <row r="335" spans="1:45" s="103" customFormat="1" ht="12.75" hidden="1">
      <c r="A335" s="145">
        <v>5.5</v>
      </c>
      <c r="B335" s="145">
        <f t="shared" si="47"/>
        <v>5</v>
      </c>
      <c r="C335" s="145">
        <f t="shared" si="45"/>
        <v>2.5</v>
      </c>
      <c r="D335" s="145">
        <f t="shared" si="46"/>
        <v>27.5</v>
      </c>
      <c r="E335" s="145" t="s">
        <v>103</v>
      </c>
      <c r="F335" s="145" t="s">
        <v>101</v>
      </c>
      <c r="G335" s="145" t="s">
        <v>101</v>
      </c>
      <c r="H335" s="145" t="s">
        <v>101</v>
      </c>
      <c r="I335" s="145" t="s">
        <v>101</v>
      </c>
      <c r="J335" s="145" t="s">
        <v>101</v>
      </c>
      <c r="K335" s="147" t="s">
        <v>102</v>
      </c>
      <c r="L335" s="147" t="s">
        <v>102</v>
      </c>
      <c r="M335" s="147" t="s">
        <v>102</v>
      </c>
      <c r="N335" s="147" t="s">
        <v>102</v>
      </c>
      <c r="O335" s="147" t="s">
        <v>102</v>
      </c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</row>
    <row r="336" spans="1:45" s="103" customFormat="1" ht="12.75" hidden="1">
      <c r="A336" s="145">
        <v>5.5</v>
      </c>
      <c r="B336" s="145">
        <f t="shared" si="47"/>
        <v>5.5</v>
      </c>
      <c r="C336" s="145">
        <f t="shared" si="45"/>
        <v>2.75</v>
      </c>
      <c r="D336" s="145">
        <f t="shared" si="46"/>
        <v>30.25</v>
      </c>
      <c r="E336" s="145" t="s">
        <v>101</v>
      </c>
      <c r="F336" s="145" t="s">
        <v>101</v>
      </c>
      <c r="G336" s="145" t="s">
        <v>101</v>
      </c>
      <c r="H336" s="145" t="s">
        <v>101</v>
      </c>
      <c r="I336" s="147" t="s">
        <v>102</v>
      </c>
      <c r="J336" s="147" t="s">
        <v>102</v>
      </c>
      <c r="K336" s="147" t="s">
        <v>102</v>
      </c>
      <c r="L336" s="147" t="s">
        <v>102</v>
      </c>
      <c r="M336" s="147" t="s">
        <v>102</v>
      </c>
      <c r="N336" s="147" t="s">
        <v>102</v>
      </c>
      <c r="O336" s="147" t="s">
        <v>102</v>
      </c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</row>
    <row r="337" spans="1:45" s="103" customFormat="1" ht="12.75" hidden="1">
      <c r="A337" s="145">
        <v>5.5</v>
      </c>
      <c r="B337" s="145">
        <f t="shared" si="47"/>
        <v>6</v>
      </c>
      <c r="C337" s="145">
        <f t="shared" si="45"/>
        <v>3</v>
      </c>
      <c r="D337" s="145">
        <f t="shared" si="46"/>
        <v>33</v>
      </c>
      <c r="E337" s="145" t="s">
        <v>101</v>
      </c>
      <c r="F337" s="145" t="s">
        <v>101</v>
      </c>
      <c r="G337" s="145" t="s">
        <v>101</v>
      </c>
      <c r="H337" s="147" t="s">
        <v>102</v>
      </c>
      <c r="I337" s="147" t="s">
        <v>102</v>
      </c>
      <c r="J337" s="147" t="s">
        <v>102</v>
      </c>
      <c r="K337" s="147" t="s">
        <v>102</v>
      </c>
      <c r="L337" s="147" t="s">
        <v>102</v>
      </c>
      <c r="M337" s="147" t="s">
        <v>102</v>
      </c>
      <c r="N337" s="147" t="s">
        <v>102</v>
      </c>
      <c r="O337" s="147" t="s">
        <v>111</v>
      </c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</row>
    <row r="338" spans="1:45" s="103" customFormat="1" ht="12.75" hidden="1">
      <c r="A338" s="145">
        <v>5.5</v>
      </c>
      <c r="B338" s="145">
        <f t="shared" si="47"/>
        <v>6.5</v>
      </c>
      <c r="C338" s="145">
        <f t="shared" si="45"/>
        <v>3.25</v>
      </c>
      <c r="D338" s="145">
        <f t="shared" si="46"/>
        <v>35.75</v>
      </c>
      <c r="E338" s="145" t="s">
        <v>101</v>
      </c>
      <c r="F338" s="145" t="s">
        <v>101</v>
      </c>
      <c r="G338" s="147" t="s">
        <v>102</v>
      </c>
      <c r="H338" s="147" t="s">
        <v>102</v>
      </c>
      <c r="I338" s="147" t="s">
        <v>102</v>
      </c>
      <c r="J338" s="147" t="s">
        <v>102</v>
      </c>
      <c r="K338" s="147" t="s">
        <v>102</v>
      </c>
      <c r="L338" s="147" t="s">
        <v>102</v>
      </c>
      <c r="M338" s="147" t="s">
        <v>102</v>
      </c>
      <c r="N338" s="147" t="s">
        <v>111</v>
      </c>
      <c r="O338" s="147" t="s">
        <v>111</v>
      </c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</row>
    <row r="339" spans="1:45" s="103" customFormat="1" ht="12.75" hidden="1">
      <c r="A339" s="145">
        <v>5.5</v>
      </c>
      <c r="B339" s="145">
        <f t="shared" si="47"/>
        <v>7</v>
      </c>
      <c r="C339" s="145">
        <f t="shared" si="45"/>
        <v>3.5</v>
      </c>
      <c r="D339" s="145">
        <f t="shared" si="46"/>
        <v>38.5</v>
      </c>
      <c r="E339" s="145" t="s">
        <v>101</v>
      </c>
      <c r="F339" s="147" t="s">
        <v>102</v>
      </c>
      <c r="G339" s="147" t="s">
        <v>102</v>
      </c>
      <c r="H339" s="147" t="s">
        <v>102</v>
      </c>
      <c r="I339" s="147" t="s">
        <v>102</v>
      </c>
      <c r="J339" s="147" t="s">
        <v>102</v>
      </c>
      <c r="K339" s="147" t="s">
        <v>102</v>
      </c>
      <c r="L339" s="147" t="s">
        <v>102</v>
      </c>
      <c r="M339" s="147" t="s">
        <v>111</v>
      </c>
      <c r="N339" s="147" t="s">
        <v>111</v>
      </c>
      <c r="O339" s="147" t="s">
        <v>111</v>
      </c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</row>
    <row r="340" spans="1:45" s="103" customFormat="1" ht="12.75" hidden="1">
      <c r="A340" s="145">
        <v>5.5</v>
      </c>
      <c r="B340" s="145">
        <f t="shared" si="47"/>
        <v>7.5</v>
      </c>
      <c r="C340" s="145">
        <f t="shared" si="45"/>
        <v>3.75</v>
      </c>
      <c r="D340" s="145">
        <f t="shared" si="46"/>
        <v>41.25</v>
      </c>
      <c r="E340" s="147" t="s">
        <v>102</v>
      </c>
      <c r="F340" s="147" t="s">
        <v>102</v>
      </c>
      <c r="G340" s="147" t="s">
        <v>102</v>
      </c>
      <c r="H340" s="147" t="s">
        <v>102</v>
      </c>
      <c r="I340" s="147" t="s">
        <v>102</v>
      </c>
      <c r="J340" s="147" t="s">
        <v>102</v>
      </c>
      <c r="K340" s="147" t="s">
        <v>102</v>
      </c>
      <c r="L340" s="147" t="s">
        <v>111</v>
      </c>
      <c r="M340" s="147" t="s">
        <v>111</v>
      </c>
      <c r="N340" s="147" t="s">
        <v>111</v>
      </c>
      <c r="O340" s="147" t="s">
        <v>111</v>
      </c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</row>
    <row r="341" spans="1:45" s="103" customFormat="1" ht="12.75" hidden="1">
      <c r="A341" s="145">
        <v>5.5</v>
      </c>
      <c r="B341" s="145">
        <f t="shared" si="47"/>
        <v>8</v>
      </c>
      <c r="C341" s="145">
        <f t="shared" si="45"/>
        <v>4</v>
      </c>
      <c r="D341" s="145">
        <f t="shared" si="46"/>
        <v>44</v>
      </c>
      <c r="E341" s="147" t="s">
        <v>102</v>
      </c>
      <c r="F341" s="147" t="s">
        <v>102</v>
      </c>
      <c r="G341" s="147" t="s">
        <v>102</v>
      </c>
      <c r="H341" s="147" t="s">
        <v>102</v>
      </c>
      <c r="I341" s="147" t="s">
        <v>102</v>
      </c>
      <c r="J341" s="147" t="s">
        <v>111</v>
      </c>
      <c r="K341" s="147" t="s">
        <v>111</v>
      </c>
      <c r="L341" s="147" t="s">
        <v>111</v>
      </c>
      <c r="M341" s="147" t="s">
        <v>111</v>
      </c>
      <c r="N341" s="147" t="s">
        <v>111</v>
      </c>
      <c r="O341" s="147" t="s">
        <v>111</v>
      </c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</row>
    <row r="342" spans="1:45" s="103" customFormat="1" ht="12.75" hidden="1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7"/>
      <c r="O342" s="147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</row>
    <row r="343" spans="1:45" s="103" customFormat="1" ht="12.75" hidden="1">
      <c r="A343" s="145"/>
      <c r="B343" s="145"/>
      <c r="C343" s="145"/>
      <c r="D343" s="145"/>
      <c r="E343" s="251">
        <v>5</v>
      </c>
      <c r="F343" s="252"/>
      <c r="G343" s="252"/>
      <c r="H343" s="252"/>
      <c r="I343" s="252"/>
      <c r="J343" s="252"/>
      <c r="K343" s="252"/>
      <c r="L343" s="252"/>
      <c r="M343" s="253"/>
      <c r="N343" s="145"/>
      <c r="O343" s="145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</row>
    <row r="344" spans="1:45" s="103" customFormat="1" ht="12.75" hidden="1">
      <c r="A344" s="145" t="s">
        <v>107</v>
      </c>
      <c r="B344" s="145" t="s">
        <v>108</v>
      </c>
      <c r="C344" s="145" t="s">
        <v>109</v>
      </c>
      <c r="D344" s="145" t="s">
        <v>110</v>
      </c>
      <c r="E344" s="145">
        <v>5</v>
      </c>
      <c r="F344" s="145">
        <v>6</v>
      </c>
      <c r="G344" s="145">
        <v>7</v>
      </c>
      <c r="H344" s="145">
        <v>8</v>
      </c>
      <c r="I344" s="145">
        <v>9</v>
      </c>
      <c r="J344" s="145">
        <v>10</v>
      </c>
      <c r="K344" s="145">
        <v>11</v>
      </c>
      <c r="L344" s="145">
        <v>12</v>
      </c>
      <c r="M344" s="145">
        <v>13</v>
      </c>
      <c r="N344" s="145">
        <v>14</v>
      </c>
      <c r="O344" s="145">
        <v>15</v>
      </c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</row>
    <row r="345" spans="1:45" s="103" customFormat="1" ht="12.75" hidden="1">
      <c r="A345" s="145">
        <v>6</v>
      </c>
      <c r="B345" s="145">
        <v>1</v>
      </c>
      <c r="C345" s="145">
        <f>B345/2</f>
        <v>0.5</v>
      </c>
      <c r="D345" s="145">
        <f>A345*B345</f>
        <v>6</v>
      </c>
      <c r="E345" s="145" t="s">
        <v>103</v>
      </c>
      <c r="F345" s="145" t="s">
        <v>103</v>
      </c>
      <c r="G345" s="145" t="s">
        <v>103</v>
      </c>
      <c r="H345" s="145" t="s">
        <v>103</v>
      </c>
      <c r="I345" s="145" t="s">
        <v>103</v>
      </c>
      <c r="J345" s="145" t="s">
        <v>103</v>
      </c>
      <c r="K345" s="145" t="s">
        <v>103</v>
      </c>
      <c r="L345" s="145" t="s">
        <v>103</v>
      </c>
      <c r="M345" s="145" t="s">
        <v>103</v>
      </c>
      <c r="N345" s="145" t="s">
        <v>103</v>
      </c>
      <c r="O345" s="145" t="s">
        <v>103</v>
      </c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</row>
    <row r="346" spans="1:45" s="103" customFormat="1" ht="12.75" hidden="1">
      <c r="A346" s="145">
        <v>6</v>
      </c>
      <c r="B346" s="145">
        <f>B345+0.5</f>
        <v>1.5</v>
      </c>
      <c r="C346" s="145">
        <f aca="true" t="shared" si="48" ref="C346:C359">B346/2</f>
        <v>0.75</v>
      </c>
      <c r="D346" s="145">
        <f aca="true" t="shared" si="49" ref="D346:D359">A346*B346</f>
        <v>9</v>
      </c>
      <c r="E346" s="145" t="s">
        <v>103</v>
      </c>
      <c r="F346" s="145" t="s">
        <v>103</v>
      </c>
      <c r="G346" s="145" t="s">
        <v>103</v>
      </c>
      <c r="H346" s="145" t="s">
        <v>103</v>
      </c>
      <c r="I346" s="145" t="s">
        <v>103</v>
      </c>
      <c r="J346" s="145" t="s">
        <v>103</v>
      </c>
      <c r="K346" s="145" t="s">
        <v>103</v>
      </c>
      <c r="L346" s="145" t="s">
        <v>103</v>
      </c>
      <c r="M346" s="145" t="s">
        <v>103</v>
      </c>
      <c r="N346" s="145" t="s">
        <v>103</v>
      </c>
      <c r="O346" s="145" t="s">
        <v>103</v>
      </c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</row>
    <row r="347" spans="1:45" s="103" customFormat="1" ht="12.75" hidden="1">
      <c r="A347" s="145">
        <v>6</v>
      </c>
      <c r="B347" s="145">
        <f aca="true" t="shared" si="50" ref="B347:B359">B346+0.5</f>
        <v>2</v>
      </c>
      <c r="C347" s="145">
        <f t="shared" si="48"/>
        <v>1</v>
      </c>
      <c r="D347" s="145">
        <f t="shared" si="49"/>
        <v>12</v>
      </c>
      <c r="E347" s="145" t="s">
        <v>103</v>
      </c>
      <c r="F347" s="145" t="s">
        <v>103</v>
      </c>
      <c r="G347" s="145" t="s">
        <v>103</v>
      </c>
      <c r="H347" s="145" t="s">
        <v>103</v>
      </c>
      <c r="I347" s="145" t="s">
        <v>103</v>
      </c>
      <c r="J347" s="145" t="s">
        <v>103</v>
      </c>
      <c r="K347" s="145" t="s">
        <v>103</v>
      </c>
      <c r="L347" s="145" t="s">
        <v>103</v>
      </c>
      <c r="M347" s="145" t="s">
        <v>103</v>
      </c>
      <c r="N347" s="145" t="s">
        <v>103</v>
      </c>
      <c r="O347" s="145" t="s">
        <v>103</v>
      </c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</row>
    <row r="348" spans="1:45" s="103" customFormat="1" ht="12.75" hidden="1">
      <c r="A348" s="145">
        <v>6</v>
      </c>
      <c r="B348" s="145">
        <f t="shared" si="50"/>
        <v>2.5</v>
      </c>
      <c r="C348" s="145">
        <f t="shared" si="48"/>
        <v>1.25</v>
      </c>
      <c r="D348" s="145">
        <f t="shared" si="49"/>
        <v>15</v>
      </c>
      <c r="E348" s="145" t="s">
        <v>103</v>
      </c>
      <c r="F348" s="145" t="s">
        <v>103</v>
      </c>
      <c r="G348" s="145" t="s">
        <v>103</v>
      </c>
      <c r="H348" s="145" t="s">
        <v>103</v>
      </c>
      <c r="I348" s="145" t="s">
        <v>103</v>
      </c>
      <c r="J348" s="145" t="s">
        <v>103</v>
      </c>
      <c r="K348" s="145" t="s">
        <v>103</v>
      </c>
      <c r="L348" s="145" t="s">
        <v>103</v>
      </c>
      <c r="M348" s="145" t="s">
        <v>103</v>
      </c>
      <c r="N348" s="145" t="s">
        <v>101</v>
      </c>
      <c r="O348" s="145" t="s">
        <v>101</v>
      </c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</row>
    <row r="349" spans="1:45" s="103" customFormat="1" ht="12.75" hidden="1">
      <c r="A349" s="145">
        <v>6</v>
      </c>
      <c r="B349" s="145">
        <f t="shared" si="50"/>
        <v>3</v>
      </c>
      <c r="C349" s="145">
        <f t="shared" si="48"/>
        <v>1.5</v>
      </c>
      <c r="D349" s="145">
        <f t="shared" si="49"/>
        <v>18</v>
      </c>
      <c r="E349" s="145" t="s">
        <v>103</v>
      </c>
      <c r="F349" s="145" t="s">
        <v>103</v>
      </c>
      <c r="G349" s="145" t="s">
        <v>103</v>
      </c>
      <c r="H349" s="145" t="s">
        <v>103</v>
      </c>
      <c r="I349" s="145" t="s">
        <v>103</v>
      </c>
      <c r="J349" s="145" t="s">
        <v>103</v>
      </c>
      <c r="K349" s="145" t="s">
        <v>101</v>
      </c>
      <c r="L349" s="145" t="s">
        <v>101</v>
      </c>
      <c r="M349" s="145" t="s">
        <v>101</v>
      </c>
      <c r="N349" s="145" t="s">
        <v>101</v>
      </c>
      <c r="O349" s="145" t="s">
        <v>101</v>
      </c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</row>
    <row r="350" spans="1:45" s="103" customFormat="1" ht="12.75" hidden="1">
      <c r="A350" s="145">
        <v>6</v>
      </c>
      <c r="B350" s="145">
        <f t="shared" si="50"/>
        <v>3.5</v>
      </c>
      <c r="C350" s="145">
        <f t="shared" si="48"/>
        <v>1.75</v>
      </c>
      <c r="D350" s="145">
        <f t="shared" si="49"/>
        <v>21</v>
      </c>
      <c r="E350" s="145" t="s">
        <v>103</v>
      </c>
      <c r="F350" s="145" t="s">
        <v>103</v>
      </c>
      <c r="G350" s="145" t="s">
        <v>103</v>
      </c>
      <c r="H350" s="145" t="s">
        <v>103</v>
      </c>
      <c r="I350" s="145" t="s">
        <v>101</v>
      </c>
      <c r="J350" s="145" t="s">
        <v>101</v>
      </c>
      <c r="K350" s="145" t="s">
        <v>101</v>
      </c>
      <c r="L350" s="145" t="s">
        <v>101</v>
      </c>
      <c r="M350" s="145" t="s">
        <v>101</v>
      </c>
      <c r="N350" s="145" t="s">
        <v>101</v>
      </c>
      <c r="O350" s="147" t="s">
        <v>102</v>
      </c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</row>
    <row r="351" spans="1:45" s="103" customFormat="1" ht="12.75" hidden="1">
      <c r="A351" s="145">
        <v>6</v>
      </c>
      <c r="B351" s="145">
        <f t="shared" si="50"/>
        <v>4</v>
      </c>
      <c r="C351" s="145">
        <f t="shared" si="48"/>
        <v>2</v>
      </c>
      <c r="D351" s="145">
        <f t="shared" si="49"/>
        <v>24</v>
      </c>
      <c r="E351" s="145" t="s">
        <v>103</v>
      </c>
      <c r="F351" s="145" t="s">
        <v>103</v>
      </c>
      <c r="G351" s="145" t="s">
        <v>101</v>
      </c>
      <c r="H351" s="145" t="s">
        <v>101</v>
      </c>
      <c r="I351" s="145" t="s">
        <v>101</v>
      </c>
      <c r="J351" s="145" t="s">
        <v>101</v>
      </c>
      <c r="K351" s="145" t="s">
        <v>101</v>
      </c>
      <c r="L351" s="145" t="s">
        <v>101</v>
      </c>
      <c r="M351" s="147" t="s">
        <v>102</v>
      </c>
      <c r="N351" s="147" t="s">
        <v>102</v>
      </c>
      <c r="O351" s="147" t="s">
        <v>102</v>
      </c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</row>
    <row r="352" spans="1:45" s="103" customFormat="1" ht="12.75" hidden="1">
      <c r="A352" s="145">
        <v>6</v>
      </c>
      <c r="B352" s="145">
        <f t="shared" si="50"/>
        <v>4.5</v>
      </c>
      <c r="C352" s="145">
        <f t="shared" si="48"/>
        <v>2.25</v>
      </c>
      <c r="D352" s="145">
        <f t="shared" si="49"/>
        <v>27</v>
      </c>
      <c r="E352" s="145" t="s">
        <v>103</v>
      </c>
      <c r="F352" s="145" t="s">
        <v>101</v>
      </c>
      <c r="G352" s="145" t="s">
        <v>101</v>
      </c>
      <c r="H352" s="145" t="s">
        <v>101</v>
      </c>
      <c r="I352" s="145" t="s">
        <v>101</v>
      </c>
      <c r="J352" s="145" t="s">
        <v>101</v>
      </c>
      <c r="K352" s="147" t="s">
        <v>102</v>
      </c>
      <c r="L352" s="147" t="s">
        <v>102</v>
      </c>
      <c r="M352" s="147" t="s">
        <v>102</v>
      </c>
      <c r="N352" s="147" t="s">
        <v>102</v>
      </c>
      <c r="O352" s="147" t="s">
        <v>102</v>
      </c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</row>
    <row r="353" spans="1:45" s="103" customFormat="1" ht="12.75" hidden="1">
      <c r="A353" s="145">
        <v>6</v>
      </c>
      <c r="B353" s="145">
        <f t="shared" si="50"/>
        <v>5</v>
      </c>
      <c r="C353" s="145">
        <f t="shared" si="48"/>
        <v>2.5</v>
      </c>
      <c r="D353" s="145">
        <f t="shared" si="49"/>
        <v>30</v>
      </c>
      <c r="E353" s="145" t="s">
        <v>101</v>
      </c>
      <c r="F353" s="145" t="s">
        <v>101</v>
      </c>
      <c r="G353" s="145" t="s">
        <v>101</v>
      </c>
      <c r="H353" s="145" t="s">
        <v>101</v>
      </c>
      <c r="I353" s="147" t="s">
        <v>102</v>
      </c>
      <c r="J353" s="147" t="s">
        <v>102</v>
      </c>
      <c r="K353" s="147" t="s">
        <v>102</v>
      </c>
      <c r="L353" s="147" t="s">
        <v>102</v>
      </c>
      <c r="M353" s="147" t="s">
        <v>102</v>
      </c>
      <c r="N353" s="147" t="s">
        <v>102</v>
      </c>
      <c r="O353" s="147" t="s">
        <v>102</v>
      </c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</row>
    <row r="354" spans="1:45" s="103" customFormat="1" ht="12.75" hidden="1">
      <c r="A354" s="145">
        <v>6</v>
      </c>
      <c r="B354" s="145">
        <f t="shared" si="50"/>
        <v>5.5</v>
      </c>
      <c r="C354" s="145">
        <f t="shared" si="48"/>
        <v>2.75</v>
      </c>
      <c r="D354" s="145">
        <f t="shared" si="49"/>
        <v>33</v>
      </c>
      <c r="E354" s="145" t="s">
        <v>101</v>
      </c>
      <c r="F354" s="145" t="s">
        <v>101</v>
      </c>
      <c r="G354" s="145" t="s">
        <v>101</v>
      </c>
      <c r="H354" s="147" t="s">
        <v>102</v>
      </c>
      <c r="I354" s="147" t="s">
        <v>102</v>
      </c>
      <c r="J354" s="147" t="s">
        <v>102</v>
      </c>
      <c r="K354" s="147" t="s">
        <v>102</v>
      </c>
      <c r="L354" s="147" t="s">
        <v>102</v>
      </c>
      <c r="M354" s="147" t="s">
        <v>102</v>
      </c>
      <c r="N354" s="147" t="s">
        <v>102</v>
      </c>
      <c r="O354" s="147" t="s">
        <v>111</v>
      </c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</row>
    <row r="355" spans="1:45" s="103" customFormat="1" ht="12.75" hidden="1">
      <c r="A355" s="145">
        <v>6</v>
      </c>
      <c r="B355" s="145">
        <f t="shared" si="50"/>
        <v>6</v>
      </c>
      <c r="C355" s="145">
        <f t="shared" si="48"/>
        <v>3</v>
      </c>
      <c r="D355" s="145">
        <f t="shared" si="49"/>
        <v>36</v>
      </c>
      <c r="E355" s="145" t="s">
        <v>101</v>
      </c>
      <c r="F355" s="145" t="s">
        <v>101</v>
      </c>
      <c r="G355" s="147" t="s">
        <v>102</v>
      </c>
      <c r="H355" s="147" t="s">
        <v>102</v>
      </c>
      <c r="I355" s="147" t="s">
        <v>102</v>
      </c>
      <c r="J355" s="147" t="s">
        <v>102</v>
      </c>
      <c r="K355" s="147" t="s">
        <v>102</v>
      </c>
      <c r="L355" s="147" t="s">
        <v>102</v>
      </c>
      <c r="M355" s="147" t="s">
        <v>102</v>
      </c>
      <c r="N355" s="147" t="s">
        <v>111</v>
      </c>
      <c r="O355" s="147" t="s">
        <v>111</v>
      </c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</row>
    <row r="356" spans="1:45" s="103" customFormat="1" ht="12.75" hidden="1">
      <c r="A356" s="145">
        <v>6</v>
      </c>
      <c r="B356" s="145">
        <f t="shared" si="50"/>
        <v>6.5</v>
      </c>
      <c r="C356" s="145">
        <f t="shared" si="48"/>
        <v>3.25</v>
      </c>
      <c r="D356" s="145">
        <f t="shared" si="49"/>
        <v>39</v>
      </c>
      <c r="E356" s="145" t="s">
        <v>101</v>
      </c>
      <c r="F356" s="147" t="s">
        <v>102</v>
      </c>
      <c r="G356" s="147" t="s">
        <v>102</v>
      </c>
      <c r="H356" s="147" t="s">
        <v>102</v>
      </c>
      <c r="I356" s="147" t="s">
        <v>102</v>
      </c>
      <c r="J356" s="147" t="s">
        <v>102</v>
      </c>
      <c r="K356" s="147" t="s">
        <v>102</v>
      </c>
      <c r="L356" s="147" t="s">
        <v>102</v>
      </c>
      <c r="M356" s="147" t="s">
        <v>111</v>
      </c>
      <c r="N356" s="147" t="s">
        <v>111</v>
      </c>
      <c r="O356" s="147" t="s">
        <v>111</v>
      </c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</row>
    <row r="357" spans="1:45" s="103" customFormat="1" ht="12.75" hidden="1">
      <c r="A357" s="145">
        <v>6</v>
      </c>
      <c r="B357" s="145">
        <f t="shared" si="50"/>
        <v>7</v>
      </c>
      <c r="C357" s="145">
        <f t="shared" si="48"/>
        <v>3.5</v>
      </c>
      <c r="D357" s="145">
        <f t="shared" si="49"/>
        <v>42</v>
      </c>
      <c r="E357" s="147" t="s">
        <v>102</v>
      </c>
      <c r="F357" s="147" t="s">
        <v>102</v>
      </c>
      <c r="G357" s="147" t="s">
        <v>102</v>
      </c>
      <c r="H357" s="147" t="s">
        <v>102</v>
      </c>
      <c r="I357" s="147" t="s">
        <v>102</v>
      </c>
      <c r="J357" s="147" t="s">
        <v>102</v>
      </c>
      <c r="K357" s="147" t="s">
        <v>102</v>
      </c>
      <c r="L357" s="147" t="s">
        <v>111</v>
      </c>
      <c r="M357" s="147" t="s">
        <v>111</v>
      </c>
      <c r="N357" s="147" t="s">
        <v>111</v>
      </c>
      <c r="O357" s="147" t="s">
        <v>111</v>
      </c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</row>
    <row r="358" spans="1:45" s="103" customFormat="1" ht="12.75" hidden="1">
      <c r="A358" s="145">
        <v>6</v>
      </c>
      <c r="B358" s="145">
        <f t="shared" si="50"/>
        <v>7.5</v>
      </c>
      <c r="C358" s="145">
        <f t="shared" si="48"/>
        <v>3.75</v>
      </c>
      <c r="D358" s="145">
        <f t="shared" si="49"/>
        <v>45</v>
      </c>
      <c r="E358" s="147" t="s">
        <v>102</v>
      </c>
      <c r="F358" s="147" t="s">
        <v>102</v>
      </c>
      <c r="G358" s="147" t="s">
        <v>102</v>
      </c>
      <c r="H358" s="147" t="s">
        <v>102</v>
      </c>
      <c r="I358" s="147" t="s">
        <v>102</v>
      </c>
      <c r="J358" s="147" t="s">
        <v>111</v>
      </c>
      <c r="K358" s="147" t="s">
        <v>111</v>
      </c>
      <c r="L358" s="147" t="s">
        <v>111</v>
      </c>
      <c r="M358" s="147" t="s">
        <v>111</v>
      </c>
      <c r="N358" s="147" t="s">
        <v>111</v>
      </c>
      <c r="O358" s="147" t="s">
        <v>111</v>
      </c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</row>
    <row r="359" spans="1:45" s="103" customFormat="1" ht="12.75" hidden="1">
      <c r="A359" s="145">
        <v>6</v>
      </c>
      <c r="B359" s="145">
        <f t="shared" si="50"/>
        <v>8</v>
      </c>
      <c r="C359" s="145">
        <f t="shared" si="48"/>
        <v>4</v>
      </c>
      <c r="D359" s="145">
        <f t="shared" si="49"/>
        <v>48</v>
      </c>
      <c r="E359" s="147" t="s">
        <v>102</v>
      </c>
      <c r="F359" s="147" t="s">
        <v>102</v>
      </c>
      <c r="G359" s="147" t="s">
        <v>102</v>
      </c>
      <c r="H359" s="147" t="s">
        <v>102</v>
      </c>
      <c r="I359" s="147" t="s">
        <v>111</v>
      </c>
      <c r="J359" s="147" t="s">
        <v>111</v>
      </c>
      <c r="K359" s="147" t="s">
        <v>111</v>
      </c>
      <c r="L359" s="147" t="s">
        <v>111</v>
      </c>
      <c r="M359" s="147" t="s">
        <v>111</v>
      </c>
      <c r="N359" s="147" t="s">
        <v>111</v>
      </c>
      <c r="O359" s="147" t="s">
        <v>111</v>
      </c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</row>
    <row r="360" spans="1:45" s="103" customFormat="1" ht="12.75" hidden="1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7"/>
      <c r="O360" s="147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</row>
    <row r="361" spans="1:45" s="103" customFormat="1" ht="12.75" hidden="1">
      <c r="A361" s="145"/>
      <c r="B361" s="145"/>
      <c r="C361" s="145"/>
      <c r="D361" s="145"/>
      <c r="E361" s="251">
        <v>5</v>
      </c>
      <c r="F361" s="252"/>
      <c r="G361" s="252"/>
      <c r="H361" s="252"/>
      <c r="I361" s="252"/>
      <c r="J361" s="252"/>
      <c r="K361" s="252"/>
      <c r="L361" s="252"/>
      <c r="M361" s="253"/>
      <c r="N361" s="145"/>
      <c r="O361" s="145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</row>
    <row r="362" spans="1:45" s="103" customFormat="1" ht="12.75" hidden="1">
      <c r="A362" s="145" t="s">
        <v>107</v>
      </c>
      <c r="B362" s="145" t="s">
        <v>108</v>
      </c>
      <c r="C362" s="145" t="s">
        <v>109</v>
      </c>
      <c r="D362" s="145" t="s">
        <v>110</v>
      </c>
      <c r="E362" s="145">
        <v>5</v>
      </c>
      <c r="F362" s="145">
        <v>6</v>
      </c>
      <c r="G362" s="145">
        <v>7</v>
      </c>
      <c r="H362" s="145">
        <v>8</v>
      </c>
      <c r="I362" s="145">
        <v>9</v>
      </c>
      <c r="J362" s="145">
        <v>10</v>
      </c>
      <c r="K362" s="145">
        <v>11</v>
      </c>
      <c r="L362" s="145">
        <v>12</v>
      </c>
      <c r="M362" s="145">
        <v>13</v>
      </c>
      <c r="N362" s="145">
        <v>14</v>
      </c>
      <c r="O362" s="145">
        <v>15</v>
      </c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</row>
    <row r="363" spans="1:45" s="103" customFormat="1" ht="12.75" hidden="1">
      <c r="A363" s="145">
        <v>6.5</v>
      </c>
      <c r="B363" s="145">
        <v>1</v>
      </c>
      <c r="C363" s="145">
        <f>B363/2</f>
        <v>0.5</v>
      </c>
      <c r="D363" s="145">
        <f>A363*B363</f>
        <v>6.5</v>
      </c>
      <c r="E363" s="145" t="s">
        <v>103</v>
      </c>
      <c r="F363" s="145" t="s">
        <v>103</v>
      </c>
      <c r="G363" s="145" t="s">
        <v>103</v>
      </c>
      <c r="H363" s="145" t="s">
        <v>103</v>
      </c>
      <c r="I363" s="145" t="s">
        <v>103</v>
      </c>
      <c r="J363" s="145" t="s">
        <v>103</v>
      </c>
      <c r="K363" s="145" t="s">
        <v>103</v>
      </c>
      <c r="L363" s="145" t="s">
        <v>103</v>
      </c>
      <c r="M363" s="145" t="s">
        <v>103</v>
      </c>
      <c r="N363" s="145" t="s">
        <v>103</v>
      </c>
      <c r="O363" s="145" t="s">
        <v>103</v>
      </c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</row>
    <row r="364" spans="1:45" s="103" customFormat="1" ht="12.75" hidden="1">
      <c r="A364" s="145">
        <v>6.5</v>
      </c>
      <c r="B364" s="145">
        <f>B363+0.5</f>
        <v>1.5</v>
      </c>
      <c r="C364" s="145">
        <f aca="true" t="shared" si="51" ref="C364:C377">B364/2</f>
        <v>0.75</v>
      </c>
      <c r="D364" s="145">
        <f aca="true" t="shared" si="52" ref="D364:D377">A364*B364</f>
        <v>9.75</v>
      </c>
      <c r="E364" s="145" t="s">
        <v>103</v>
      </c>
      <c r="F364" s="145" t="s">
        <v>103</v>
      </c>
      <c r="G364" s="145" t="s">
        <v>103</v>
      </c>
      <c r="H364" s="145" t="s">
        <v>103</v>
      </c>
      <c r="I364" s="145" t="s">
        <v>103</v>
      </c>
      <c r="J364" s="145" t="s">
        <v>103</v>
      </c>
      <c r="K364" s="145" t="s">
        <v>103</v>
      </c>
      <c r="L364" s="145" t="s">
        <v>103</v>
      </c>
      <c r="M364" s="145" t="s">
        <v>103</v>
      </c>
      <c r="N364" s="145" t="s">
        <v>103</v>
      </c>
      <c r="O364" s="145" t="s">
        <v>103</v>
      </c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</row>
    <row r="365" spans="1:45" s="103" customFormat="1" ht="12.75" hidden="1">
      <c r="A365" s="145">
        <v>6.5</v>
      </c>
      <c r="B365" s="145">
        <f aca="true" t="shared" si="53" ref="B365:B377">B364+0.5</f>
        <v>2</v>
      </c>
      <c r="C365" s="145">
        <f t="shared" si="51"/>
        <v>1</v>
      </c>
      <c r="D365" s="145">
        <f t="shared" si="52"/>
        <v>13</v>
      </c>
      <c r="E365" s="145" t="s">
        <v>103</v>
      </c>
      <c r="F365" s="145" t="s">
        <v>103</v>
      </c>
      <c r="G365" s="145" t="s">
        <v>103</v>
      </c>
      <c r="H365" s="145" t="s">
        <v>103</v>
      </c>
      <c r="I365" s="145" t="s">
        <v>103</v>
      </c>
      <c r="J365" s="145" t="s">
        <v>103</v>
      </c>
      <c r="K365" s="145" t="s">
        <v>103</v>
      </c>
      <c r="L365" s="145" t="s">
        <v>103</v>
      </c>
      <c r="M365" s="145" t="s">
        <v>103</v>
      </c>
      <c r="N365" s="145" t="s">
        <v>103</v>
      </c>
      <c r="O365" s="145" t="s">
        <v>103</v>
      </c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</row>
    <row r="366" spans="1:45" s="103" customFormat="1" ht="12.75" hidden="1">
      <c r="A366" s="145">
        <v>6.5</v>
      </c>
      <c r="B366" s="145">
        <f t="shared" si="53"/>
        <v>2.5</v>
      </c>
      <c r="C366" s="145">
        <f t="shared" si="51"/>
        <v>1.25</v>
      </c>
      <c r="D366" s="145">
        <f t="shared" si="52"/>
        <v>16.25</v>
      </c>
      <c r="E366" s="145" t="s">
        <v>103</v>
      </c>
      <c r="F366" s="145" t="s">
        <v>103</v>
      </c>
      <c r="G366" s="145" t="s">
        <v>103</v>
      </c>
      <c r="H366" s="145" t="s">
        <v>103</v>
      </c>
      <c r="I366" s="145" t="s">
        <v>103</v>
      </c>
      <c r="J366" s="145" t="s">
        <v>103</v>
      </c>
      <c r="K366" s="145" t="s">
        <v>103</v>
      </c>
      <c r="L366" s="145" t="s">
        <v>101</v>
      </c>
      <c r="M366" s="145" t="s">
        <v>101</v>
      </c>
      <c r="N366" s="145" t="s">
        <v>101</v>
      </c>
      <c r="O366" s="145" t="s">
        <v>101</v>
      </c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</row>
    <row r="367" spans="1:45" s="103" customFormat="1" ht="12.75" hidden="1">
      <c r="A367" s="145">
        <v>6.5</v>
      </c>
      <c r="B367" s="145">
        <f t="shared" si="53"/>
        <v>3</v>
      </c>
      <c r="C367" s="145">
        <f t="shared" si="51"/>
        <v>1.5</v>
      </c>
      <c r="D367" s="145">
        <f t="shared" si="52"/>
        <v>19.5</v>
      </c>
      <c r="E367" s="145" t="s">
        <v>103</v>
      </c>
      <c r="F367" s="145" t="s">
        <v>103</v>
      </c>
      <c r="G367" s="145" t="s">
        <v>103</v>
      </c>
      <c r="H367" s="145" t="s">
        <v>103</v>
      </c>
      <c r="I367" s="145" t="s">
        <v>103</v>
      </c>
      <c r="J367" s="145" t="s">
        <v>101</v>
      </c>
      <c r="K367" s="145" t="s">
        <v>101</v>
      </c>
      <c r="L367" s="145" t="s">
        <v>101</v>
      </c>
      <c r="M367" s="145" t="s">
        <v>101</v>
      </c>
      <c r="N367" s="145" t="s">
        <v>101</v>
      </c>
      <c r="O367" s="145" t="s">
        <v>101</v>
      </c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</row>
    <row r="368" spans="1:45" s="103" customFormat="1" ht="12.75" hidden="1">
      <c r="A368" s="145">
        <v>6.5</v>
      </c>
      <c r="B368" s="145">
        <f t="shared" si="53"/>
        <v>3.5</v>
      </c>
      <c r="C368" s="145">
        <f t="shared" si="51"/>
        <v>1.75</v>
      </c>
      <c r="D368" s="145">
        <f t="shared" si="52"/>
        <v>22.75</v>
      </c>
      <c r="E368" s="145" t="s">
        <v>103</v>
      </c>
      <c r="F368" s="145" t="s">
        <v>103</v>
      </c>
      <c r="G368" s="145" t="s">
        <v>103</v>
      </c>
      <c r="H368" s="145" t="s">
        <v>101</v>
      </c>
      <c r="I368" s="145" t="s">
        <v>101</v>
      </c>
      <c r="J368" s="145" t="s">
        <v>101</v>
      </c>
      <c r="K368" s="145" t="s">
        <v>101</v>
      </c>
      <c r="L368" s="145" t="s">
        <v>101</v>
      </c>
      <c r="M368" s="145" t="s">
        <v>101</v>
      </c>
      <c r="N368" s="147" t="s">
        <v>102</v>
      </c>
      <c r="O368" s="147" t="s">
        <v>102</v>
      </c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</row>
    <row r="369" spans="1:45" s="103" customFormat="1" ht="12.75" hidden="1">
      <c r="A369" s="145">
        <v>6.5</v>
      </c>
      <c r="B369" s="145">
        <f t="shared" si="53"/>
        <v>4</v>
      </c>
      <c r="C369" s="145">
        <f t="shared" si="51"/>
        <v>2</v>
      </c>
      <c r="D369" s="145">
        <f t="shared" si="52"/>
        <v>26</v>
      </c>
      <c r="E369" s="145" t="s">
        <v>103</v>
      </c>
      <c r="F369" s="145" t="s">
        <v>103</v>
      </c>
      <c r="G369" s="145" t="s">
        <v>101</v>
      </c>
      <c r="H369" s="145" t="s">
        <v>101</v>
      </c>
      <c r="I369" s="145" t="s">
        <v>101</v>
      </c>
      <c r="J369" s="145" t="s">
        <v>101</v>
      </c>
      <c r="K369" s="145" t="s">
        <v>101</v>
      </c>
      <c r="L369" s="147" t="s">
        <v>102</v>
      </c>
      <c r="M369" s="147" t="s">
        <v>102</v>
      </c>
      <c r="N369" s="147" t="s">
        <v>102</v>
      </c>
      <c r="O369" s="147" t="s">
        <v>102</v>
      </c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</row>
    <row r="370" spans="1:45" s="103" customFormat="1" ht="12.75" hidden="1">
      <c r="A370" s="145">
        <v>6.5</v>
      </c>
      <c r="B370" s="145">
        <f t="shared" si="53"/>
        <v>4.5</v>
      </c>
      <c r="C370" s="145">
        <f t="shared" si="51"/>
        <v>2.25</v>
      </c>
      <c r="D370" s="145">
        <f t="shared" si="52"/>
        <v>29.25</v>
      </c>
      <c r="E370" s="145" t="s">
        <v>103</v>
      </c>
      <c r="F370" s="145" t="s">
        <v>101</v>
      </c>
      <c r="G370" s="145" t="s">
        <v>101</v>
      </c>
      <c r="H370" s="145" t="s">
        <v>101</v>
      </c>
      <c r="I370" s="145" t="s">
        <v>101</v>
      </c>
      <c r="J370" s="147" t="s">
        <v>102</v>
      </c>
      <c r="K370" s="147" t="s">
        <v>102</v>
      </c>
      <c r="L370" s="147" t="s">
        <v>102</v>
      </c>
      <c r="M370" s="147" t="s">
        <v>102</v>
      </c>
      <c r="N370" s="147" t="s">
        <v>102</v>
      </c>
      <c r="O370" s="147" t="s">
        <v>102</v>
      </c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</row>
    <row r="371" spans="1:45" s="103" customFormat="1" ht="12.75" hidden="1">
      <c r="A371" s="145">
        <v>6.5</v>
      </c>
      <c r="B371" s="145">
        <f t="shared" si="53"/>
        <v>5</v>
      </c>
      <c r="C371" s="145">
        <f t="shared" si="51"/>
        <v>2.5</v>
      </c>
      <c r="D371" s="145">
        <f t="shared" si="52"/>
        <v>32.5</v>
      </c>
      <c r="E371" s="145" t="s">
        <v>101</v>
      </c>
      <c r="F371" s="145" t="s">
        <v>101</v>
      </c>
      <c r="G371" s="145" t="s">
        <v>101</v>
      </c>
      <c r="H371" s="147" t="s">
        <v>102</v>
      </c>
      <c r="I371" s="147" t="s">
        <v>102</v>
      </c>
      <c r="J371" s="147" t="s">
        <v>102</v>
      </c>
      <c r="K371" s="147" t="s">
        <v>102</v>
      </c>
      <c r="L371" s="147" t="s">
        <v>102</v>
      </c>
      <c r="M371" s="147" t="s">
        <v>102</v>
      </c>
      <c r="N371" s="147" t="s">
        <v>102</v>
      </c>
      <c r="O371" s="147" t="s">
        <v>111</v>
      </c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</row>
    <row r="372" spans="1:45" s="103" customFormat="1" ht="12.75" hidden="1">
      <c r="A372" s="145">
        <v>6.5</v>
      </c>
      <c r="B372" s="145">
        <f t="shared" si="53"/>
        <v>5.5</v>
      </c>
      <c r="C372" s="145">
        <f t="shared" si="51"/>
        <v>2.75</v>
      </c>
      <c r="D372" s="145">
        <f t="shared" si="52"/>
        <v>35.75</v>
      </c>
      <c r="E372" s="145" t="s">
        <v>101</v>
      </c>
      <c r="F372" s="145" t="s">
        <v>101</v>
      </c>
      <c r="G372" s="147" t="s">
        <v>102</v>
      </c>
      <c r="H372" s="147" t="s">
        <v>102</v>
      </c>
      <c r="I372" s="147" t="s">
        <v>102</v>
      </c>
      <c r="J372" s="147" t="s">
        <v>102</v>
      </c>
      <c r="K372" s="147" t="s">
        <v>102</v>
      </c>
      <c r="L372" s="147" t="s">
        <v>102</v>
      </c>
      <c r="M372" s="147" t="s">
        <v>102</v>
      </c>
      <c r="N372" s="147" t="s">
        <v>111</v>
      </c>
      <c r="O372" s="147" t="s">
        <v>111</v>
      </c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</row>
    <row r="373" spans="1:45" s="103" customFormat="1" ht="12.75" hidden="1">
      <c r="A373" s="145">
        <v>6.5</v>
      </c>
      <c r="B373" s="145">
        <f t="shared" si="53"/>
        <v>6</v>
      </c>
      <c r="C373" s="145">
        <f t="shared" si="51"/>
        <v>3</v>
      </c>
      <c r="D373" s="145">
        <f t="shared" si="52"/>
        <v>39</v>
      </c>
      <c r="E373" s="145" t="s">
        <v>101</v>
      </c>
      <c r="F373" s="147" t="s">
        <v>102</v>
      </c>
      <c r="G373" s="147" t="s">
        <v>102</v>
      </c>
      <c r="H373" s="147" t="s">
        <v>102</v>
      </c>
      <c r="I373" s="147" t="s">
        <v>102</v>
      </c>
      <c r="J373" s="147" t="s">
        <v>102</v>
      </c>
      <c r="K373" s="147" t="s">
        <v>102</v>
      </c>
      <c r="L373" s="147" t="s">
        <v>102</v>
      </c>
      <c r="M373" s="147" t="s">
        <v>111</v>
      </c>
      <c r="N373" s="147" t="s">
        <v>111</v>
      </c>
      <c r="O373" s="147" t="s">
        <v>111</v>
      </c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</row>
    <row r="374" spans="1:45" s="103" customFormat="1" ht="12.75" hidden="1">
      <c r="A374" s="145">
        <v>6.5</v>
      </c>
      <c r="B374" s="145">
        <f t="shared" si="53"/>
        <v>6.5</v>
      </c>
      <c r="C374" s="145">
        <f t="shared" si="51"/>
        <v>3.25</v>
      </c>
      <c r="D374" s="145">
        <f t="shared" si="52"/>
        <v>42.25</v>
      </c>
      <c r="E374" s="147" t="s">
        <v>102</v>
      </c>
      <c r="F374" s="147" t="s">
        <v>102</v>
      </c>
      <c r="G374" s="147" t="s">
        <v>102</v>
      </c>
      <c r="H374" s="147" t="s">
        <v>102</v>
      </c>
      <c r="I374" s="147" t="s">
        <v>102</v>
      </c>
      <c r="J374" s="147" t="s">
        <v>102</v>
      </c>
      <c r="K374" s="147" t="s">
        <v>102</v>
      </c>
      <c r="L374" s="147" t="s">
        <v>111</v>
      </c>
      <c r="M374" s="147" t="s">
        <v>111</v>
      </c>
      <c r="N374" s="147" t="s">
        <v>111</v>
      </c>
      <c r="O374" s="147" t="s">
        <v>111</v>
      </c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</row>
    <row r="375" spans="1:45" s="103" customFormat="1" ht="12.75" hidden="1">
      <c r="A375" s="145">
        <v>6.5</v>
      </c>
      <c r="B375" s="145">
        <f t="shared" si="53"/>
        <v>7</v>
      </c>
      <c r="C375" s="145">
        <f t="shared" si="51"/>
        <v>3.5</v>
      </c>
      <c r="D375" s="145">
        <f t="shared" si="52"/>
        <v>45.5</v>
      </c>
      <c r="E375" s="147" t="s">
        <v>102</v>
      </c>
      <c r="F375" s="147" t="s">
        <v>102</v>
      </c>
      <c r="G375" s="147" t="s">
        <v>102</v>
      </c>
      <c r="H375" s="147" t="s">
        <v>102</v>
      </c>
      <c r="I375" s="147" t="s">
        <v>102</v>
      </c>
      <c r="J375" s="147" t="s">
        <v>111</v>
      </c>
      <c r="K375" s="147" t="s">
        <v>111</v>
      </c>
      <c r="L375" s="147" t="s">
        <v>111</v>
      </c>
      <c r="M375" s="147" t="s">
        <v>111</v>
      </c>
      <c r="N375" s="147" t="s">
        <v>111</v>
      </c>
      <c r="O375" s="147" t="s">
        <v>111</v>
      </c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</row>
    <row r="376" spans="1:45" s="103" customFormat="1" ht="12.75" hidden="1">
      <c r="A376" s="145">
        <v>6.5</v>
      </c>
      <c r="B376" s="145">
        <f t="shared" si="53"/>
        <v>7.5</v>
      </c>
      <c r="C376" s="145">
        <f t="shared" si="51"/>
        <v>3.75</v>
      </c>
      <c r="D376" s="145">
        <f t="shared" si="52"/>
        <v>48.75</v>
      </c>
      <c r="E376" s="147" t="s">
        <v>102</v>
      </c>
      <c r="F376" s="147" t="s">
        <v>102</v>
      </c>
      <c r="G376" s="147" t="s">
        <v>102</v>
      </c>
      <c r="H376" s="147" t="s">
        <v>102</v>
      </c>
      <c r="I376" s="147" t="s">
        <v>111</v>
      </c>
      <c r="J376" s="147" t="s">
        <v>111</v>
      </c>
      <c r="K376" s="147" t="s">
        <v>111</v>
      </c>
      <c r="L376" s="147" t="s">
        <v>111</v>
      </c>
      <c r="M376" s="147" t="s">
        <v>111</v>
      </c>
      <c r="N376" s="147" t="s">
        <v>111</v>
      </c>
      <c r="O376" s="147" t="s">
        <v>111</v>
      </c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</row>
    <row r="377" spans="1:45" s="103" customFormat="1" ht="12.75" hidden="1">
      <c r="A377" s="145">
        <v>6.5</v>
      </c>
      <c r="B377" s="145">
        <f t="shared" si="53"/>
        <v>8</v>
      </c>
      <c r="C377" s="145">
        <f t="shared" si="51"/>
        <v>4</v>
      </c>
      <c r="D377" s="145">
        <f t="shared" si="52"/>
        <v>52</v>
      </c>
      <c r="E377" s="147" t="s">
        <v>102</v>
      </c>
      <c r="F377" s="147" t="s">
        <v>102</v>
      </c>
      <c r="G377" s="147" t="s">
        <v>102</v>
      </c>
      <c r="H377" s="147" t="s">
        <v>111</v>
      </c>
      <c r="I377" s="147" t="s">
        <v>111</v>
      </c>
      <c r="J377" s="147" t="s">
        <v>111</v>
      </c>
      <c r="K377" s="147" t="s">
        <v>111</v>
      </c>
      <c r="L377" s="147" t="s">
        <v>111</v>
      </c>
      <c r="M377" s="147" t="s">
        <v>111</v>
      </c>
      <c r="N377" s="147" t="s">
        <v>111</v>
      </c>
      <c r="O377" s="147" t="s">
        <v>111</v>
      </c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</row>
    <row r="378" spans="1:45" s="103" customFormat="1" ht="12.75" hidden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7"/>
      <c r="O378" s="147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</row>
    <row r="379" spans="1:45" s="103" customFormat="1" ht="12.75" hidden="1">
      <c r="A379" s="145"/>
      <c r="B379" s="145"/>
      <c r="C379" s="145"/>
      <c r="D379" s="145"/>
      <c r="E379" s="251">
        <v>5</v>
      </c>
      <c r="F379" s="252"/>
      <c r="G379" s="252"/>
      <c r="H379" s="252"/>
      <c r="I379" s="252"/>
      <c r="J379" s="252"/>
      <c r="K379" s="252"/>
      <c r="L379" s="252"/>
      <c r="M379" s="253"/>
      <c r="N379" s="147"/>
      <c r="O379" s="147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</row>
    <row r="380" spans="1:45" s="103" customFormat="1" ht="12.75" hidden="1">
      <c r="A380" s="145" t="s">
        <v>107</v>
      </c>
      <c r="B380" s="145" t="s">
        <v>108</v>
      </c>
      <c r="C380" s="145" t="s">
        <v>109</v>
      </c>
      <c r="D380" s="145" t="s">
        <v>110</v>
      </c>
      <c r="E380" s="145">
        <v>5</v>
      </c>
      <c r="F380" s="145">
        <v>6</v>
      </c>
      <c r="G380" s="145">
        <v>7</v>
      </c>
      <c r="H380" s="145">
        <v>8</v>
      </c>
      <c r="I380" s="145">
        <v>9</v>
      </c>
      <c r="J380" s="145">
        <v>10</v>
      </c>
      <c r="K380" s="145">
        <v>11</v>
      </c>
      <c r="L380" s="145">
        <v>12</v>
      </c>
      <c r="M380" s="145">
        <v>13</v>
      </c>
      <c r="N380" s="145">
        <v>14</v>
      </c>
      <c r="O380" s="145">
        <v>15</v>
      </c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</row>
    <row r="381" spans="1:45" s="103" customFormat="1" ht="12.75" hidden="1">
      <c r="A381" s="145">
        <v>7</v>
      </c>
      <c r="B381" s="145">
        <v>1</v>
      </c>
      <c r="C381" s="145">
        <f>B381/2</f>
        <v>0.5</v>
      </c>
      <c r="D381" s="145">
        <f>A381*B381</f>
        <v>7</v>
      </c>
      <c r="E381" s="145" t="s">
        <v>103</v>
      </c>
      <c r="F381" s="145" t="s">
        <v>103</v>
      </c>
      <c r="G381" s="145" t="s">
        <v>103</v>
      </c>
      <c r="H381" s="145" t="s">
        <v>103</v>
      </c>
      <c r="I381" s="145" t="s">
        <v>103</v>
      </c>
      <c r="J381" s="145" t="s">
        <v>103</v>
      </c>
      <c r="K381" s="145" t="s">
        <v>103</v>
      </c>
      <c r="L381" s="145" t="s">
        <v>103</v>
      </c>
      <c r="M381" s="145" t="s">
        <v>103</v>
      </c>
      <c r="N381" s="145" t="s">
        <v>103</v>
      </c>
      <c r="O381" s="145" t="s">
        <v>103</v>
      </c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</row>
    <row r="382" spans="1:45" s="103" customFormat="1" ht="12.75" hidden="1">
      <c r="A382" s="145">
        <v>7</v>
      </c>
      <c r="B382" s="145">
        <f>B381+0.5</f>
        <v>1.5</v>
      </c>
      <c r="C382" s="145">
        <f aca="true" t="shared" si="54" ref="C382:C395">B382/2</f>
        <v>0.75</v>
      </c>
      <c r="D382" s="145">
        <f aca="true" t="shared" si="55" ref="D382:D395">A382*B382</f>
        <v>10.5</v>
      </c>
      <c r="E382" s="145" t="s">
        <v>103</v>
      </c>
      <c r="F382" s="145" t="s">
        <v>103</v>
      </c>
      <c r="G382" s="145" t="s">
        <v>103</v>
      </c>
      <c r="H382" s="145" t="s">
        <v>103</v>
      </c>
      <c r="I382" s="145" t="s">
        <v>103</v>
      </c>
      <c r="J382" s="145" t="s">
        <v>103</v>
      </c>
      <c r="K382" s="145" t="s">
        <v>103</v>
      </c>
      <c r="L382" s="145" t="s">
        <v>103</v>
      </c>
      <c r="M382" s="145" t="s">
        <v>103</v>
      </c>
      <c r="N382" s="145" t="s">
        <v>103</v>
      </c>
      <c r="O382" s="145" t="s">
        <v>103</v>
      </c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</row>
    <row r="383" spans="1:45" s="103" customFormat="1" ht="12.75" hidden="1">
      <c r="A383" s="145">
        <v>7</v>
      </c>
      <c r="B383" s="145">
        <f aca="true" t="shared" si="56" ref="B383:B395">B382+0.5</f>
        <v>2</v>
      </c>
      <c r="C383" s="145">
        <f t="shared" si="54"/>
        <v>1</v>
      </c>
      <c r="D383" s="145">
        <f t="shared" si="55"/>
        <v>14</v>
      </c>
      <c r="E383" s="145" t="s">
        <v>103</v>
      </c>
      <c r="F383" s="145" t="s">
        <v>103</v>
      </c>
      <c r="G383" s="145" t="s">
        <v>103</v>
      </c>
      <c r="H383" s="145" t="s">
        <v>103</v>
      </c>
      <c r="I383" s="145" t="s">
        <v>103</v>
      </c>
      <c r="J383" s="145" t="s">
        <v>103</v>
      </c>
      <c r="K383" s="145" t="s">
        <v>103</v>
      </c>
      <c r="L383" s="145" t="s">
        <v>103</v>
      </c>
      <c r="M383" s="145" t="s">
        <v>103</v>
      </c>
      <c r="N383" s="145" t="s">
        <v>103</v>
      </c>
      <c r="O383" s="145" t="s">
        <v>101</v>
      </c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</row>
    <row r="384" spans="1:45" s="103" customFormat="1" ht="12.75" hidden="1">
      <c r="A384" s="145">
        <v>7</v>
      </c>
      <c r="B384" s="145">
        <f t="shared" si="56"/>
        <v>2.5</v>
      </c>
      <c r="C384" s="145">
        <f t="shared" si="54"/>
        <v>1.25</v>
      </c>
      <c r="D384" s="145">
        <f t="shared" si="55"/>
        <v>17.5</v>
      </c>
      <c r="E384" s="145" t="s">
        <v>103</v>
      </c>
      <c r="F384" s="145" t="s">
        <v>103</v>
      </c>
      <c r="G384" s="145" t="s">
        <v>103</v>
      </c>
      <c r="H384" s="145" t="s">
        <v>103</v>
      </c>
      <c r="I384" s="145" t="s">
        <v>103</v>
      </c>
      <c r="J384" s="145" t="s">
        <v>103</v>
      </c>
      <c r="K384" s="145" t="s">
        <v>101</v>
      </c>
      <c r="L384" s="145" t="s">
        <v>101</v>
      </c>
      <c r="M384" s="145" t="s">
        <v>101</v>
      </c>
      <c r="N384" s="145" t="s">
        <v>101</v>
      </c>
      <c r="O384" s="145" t="s">
        <v>101</v>
      </c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</row>
    <row r="385" spans="1:45" s="103" customFormat="1" ht="12.75" hidden="1">
      <c r="A385" s="145">
        <v>7</v>
      </c>
      <c r="B385" s="145">
        <f t="shared" si="56"/>
        <v>3</v>
      </c>
      <c r="C385" s="145">
        <f t="shared" si="54"/>
        <v>1.5</v>
      </c>
      <c r="D385" s="145">
        <f t="shared" si="55"/>
        <v>21</v>
      </c>
      <c r="E385" s="145" t="s">
        <v>103</v>
      </c>
      <c r="F385" s="145" t="s">
        <v>103</v>
      </c>
      <c r="G385" s="145" t="s">
        <v>103</v>
      </c>
      <c r="H385" s="145" t="s">
        <v>103</v>
      </c>
      <c r="I385" s="145" t="s">
        <v>101</v>
      </c>
      <c r="J385" s="145" t="s">
        <v>101</v>
      </c>
      <c r="K385" s="145" t="s">
        <v>101</v>
      </c>
      <c r="L385" s="145" t="s">
        <v>101</v>
      </c>
      <c r="M385" s="145" t="s">
        <v>101</v>
      </c>
      <c r="N385" s="145" t="s">
        <v>101</v>
      </c>
      <c r="O385" s="147" t="s">
        <v>102</v>
      </c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</row>
    <row r="386" spans="1:45" s="103" customFormat="1" ht="12.75" hidden="1">
      <c r="A386" s="145">
        <v>7</v>
      </c>
      <c r="B386" s="145">
        <f t="shared" si="56"/>
        <v>3.5</v>
      </c>
      <c r="C386" s="145">
        <f t="shared" si="54"/>
        <v>1.75</v>
      </c>
      <c r="D386" s="145">
        <f t="shared" si="55"/>
        <v>24.5</v>
      </c>
      <c r="E386" s="145" t="s">
        <v>103</v>
      </c>
      <c r="F386" s="145" t="s">
        <v>103</v>
      </c>
      <c r="G386" s="145" t="s">
        <v>101</v>
      </c>
      <c r="H386" s="145" t="s">
        <v>101</v>
      </c>
      <c r="I386" s="145" t="s">
        <v>101</v>
      </c>
      <c r="J386" s="145" t="s">
        <v>101</v>
      </c>
      <c r="K386" s="145" t="s">
        <v>101</v>
      </c>
      <c r="L386" s="145" t="s">
        <v>101</v>
      </c>
      <c r="M386" s="147" t="s">
        <v>102</v>
      </c>
      <c r="N386" s="147" t="s">
        <v>102</v>
      </c>
      <c r="O386" s="147" t="s">
        <v>102</v>
      </c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</row>
    <row r="387" spans="1:45" s="103" customFormat="1" ht="12.75" hidden="1">
      <c r="A387" s="145">
        <v>7</v>
      </c>
      <c r="B387" s="145">
        <f t="shared" si="56"/>
        <v>4</v>
      </c>
      <c r="C387" s="145">
        <f t="shared" si="54"/>
        <v>2</v>
      </c>
      <c r="D387" s="145">
        <f t="shared" si="55"/>
        <v>28</v>
      </c>
      <c r="E387" s="145" t="s">
        <v>103</v>
      </c>
      <c r="F387" s="145" t="s">
        <v>101</v>
      </c>
      <c r="G387" s="145" t="s">
        <v>101</v>
      </c>
      <c r="H387" s="145" t="s">
        <v>101</v>
      </c>
      <c r="I387" s="145" t="s">
        <v>101</v>
      </c>
      <c r="J387" s="145" t="s">
        <v>101</v>
      </c>
      <c r="K387" s="147" t="s">
        <v>102</v>
      </c>
      <c r="L387" s="147" t="s">
        <v>102</v>
      </c>
      <c r="M387" s="147" t="s">
        <v>102</v>
      </c>
      <c r="N387" s="147" t="s">
        <v>102</v>
      </c>
      <c r="O387" s="147" t="s">
        <v>102</v>
      </c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</row>
    <row r="388" spans="1:45" s="103" customFormat="1" ht="12.75" hidden="1">
      <c r="A388" s="145">
        <v>7</v>
      </c>
      <c r="B388" s="145">
        <f t="shared" si="56"/>
        <v>4.5</v>
      </c>
      <c r="C388" s="145">
        <f t="shared" si="54"/>
        <v>2.25</v>
      </c>
      <c r="D388" s="145">
        <f t="shared" si="55"/>
        <v>31.5</v>
      </c>
      <c r="E388" s="145" t="s">
        <v>101</v>
      </c>
      <c r="F388" s="145" t="s">
        <v>101</v>
      </c>
      <c r="G388" s="145" t="s">
        <v>101</v>
      </c>
      <c r="H388" s="145" t="s">
        <v>101</v>
      </c>
      <c r="I388" s="147" t="s">
        <v>102</v>
      </c>
      <c r="J388" s="147" t="s">
        <v>102</v>
      </c>
      <c r="K388" s="147" t="s">
        <v>102</v>
      </c>
      <c r="L388" s="147" t="s">
        <v>102</v>
      </c>
      <c r="M388" s="147" t="s">
        <v>102</v>
      </c>
      <c r="N388" s="147" t="s">
        <v>102</v>
      </c>
      <c r="O388" s="147" t="s">
        <v>102</v>
      </c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</row>
    <row r="389" spans="1:45" s="103" customFormat="1" ht="12.75" hidden="1">
      <c r="A389" s="145">
        <v>7</v>
      </c>
      <c r="B389" s="145">
        <f t="shared" si="56"/>
        <v>5</v>
      </c>
      <c r="C389" s="145">
        <f t="shared" si="54"/>
        <v>2.5</v>
      </c>
      <c r="D389" s="145">
        <f t="shared" si="55"/>
        <v>35</v>
      </c>
      <c r="E389" s="145" t="s">
        <v>101</v>
      </c>
      <c r="F389" s="145" t="s">
        <v>101</v>
      </c>
      <c r="G389" s="145" t="s">
        <v>101</v>
      </c>
      <c r="H389" s="147" t="s">
        <v>102</v>
      </c>
      <c r="I389" s="147" t="s">
        <v>102</v>
      </c>
      <c r="J389" s="147" t="s">
        <v>102</v>
      </c>
      <c r="K389" s="147" t="s">
        <v>102</v>
      </c>
      <c r="L389" s="147" t="s">
        <v>102</v>
      </c>
      <c r="M389" s="147" t="s">
        <v>102</v>
      </c>
      <c r="N389" s="147" t="s">
        <v>102</v>
      </c>
      <c r="O389" s="147" t="s">
        <v>111</v>
      </c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</row>
    <row r="390" spans="1:45" s="103" customFormat="1" ht="12.75" hidden="1">
      <c r="A390" s="145">
        <v>7</v>
      </c>
      <c r="B390" s="145">
        <f t="shared" si="56"/>
        <v>5.5</v>
      </c>
      <c r="C390" s="145">
        <f t="shared" si="54"/>
        <v>2.75</v>
      </c>
      <c r="D390" s="145">
        <f t="shared" si="55"/>
        <v>38.5</v>
      </c>
      <c r="E390" s="145" t="s">
        <v>101</v>
      </c>
      <c r="F390" s="145" t="s">
        <v>101</v>
      </c>
      <c r="G390" s="147" t="s">
        <v>102</v>
      </c>
      <c r="H390" s="147" t="s">
        <v>102</v>
      </c>
      <c r="I390" s="147" t="s">
        <v>102</v>
      </c>
      <c r="J390" s="147" t="s">
        <v>102</v>
      </c>
      <c r="K390" s="147" t="s">
        <v>102</v>
      </c>
      <c r="L390" s="147" t="s">
        <v>102</v>
      </c>
      <c r="M390" s="147" t="s">
        <v>102</v>
      </c>
      <c r="N390" s="147" t="s">
        <v>111</v>
      </c>
      <c r="O390" s="147" t="s">
        <v>111</v>
      </c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</row>
    <row r="391" spans="1:45" s="103" customFormat="1" ht="12.75" hidden="1">
      <c r="A391" s="145">
        <v>7</v>
      </c>
      <c r="B391" s="145">
        <f t="shared" si="56"/>
        <v>6</v>
      </c>
      <c r="C391" s="145">
        <f t="shared" si="54"/>
        <v>3</v>
      </c>
      <c r="D391" s="145">
        <f t="shared" si="55"/>
        <v>42</v>
      </c>
      <c r="E391" s="145" t="s">
        <v>101</v>
      </c>
      <c r="F391" s="147" t="s">
        <v>102</v>
      </c>
      <c r="G391" s="147" t="s">
        <v>102</v>
      </c>
      <c r="H391" s="147" t="s">
        <v>102</v>
      </c>
      <c r="I391" s="147" t="s">
        <v>102</v>
      </c>
      <c r="J391" s="147" t="s">
        <v>102</v>
      </c>
      <c r="K391" s="147" t="s">
        <v>102</v>
      </c>
      <c r="L391" s="147" t="s">
        <v>111</v>
      </c>
      <c r="M391" s="147" t="s">
        <v>111</v>
      </c>
      <c r="N391" s="147" t="s">
        <v>111</v>
      </c>
      <c r="O391" s="147" t="s">
        <v>111</v>
      </c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</row>
    <row r="392" spans="1:45" s="103" customFormat="1" ht="12.75" hidden="1">
      <c r="A392" s="145">
        <v>7</v>
      </c>
      <c r="B392" s="145">
        <f t="shared" si="56"/>
        <v>6.5</v>
      </c>
      <c r="C392" s="145">
        <f t="shared" si="54"/>
        <v>3.25</v>
      </c>
      <c r="D392" s="145">
        <f t="shared" si="55"/>
        <v>45.5</v>
      </c>
      <c r="E392" s="147" t="s">
        <v>102</v>
      </c>
      <c r="F392" s="147" t="s">
        <v>102</v>
      </c>
      <c r="G392" s="147" t="s">
        <v>102</v>
      </c>
      <c r="H392" s="147" t="s">
        <v>102</v>
      </c>
      <c r="I392" s="147" t="s">
        <v>102</v>
      </c>
      <c r="J392" s="147" t="s">
        <v>102</v>
      </c>
      <c r="K392" s="147" t="s">
        <v>111</v>
      </c>
      <c r="L392" s="147" t="s">
        <v>111</v>
      </c>
      <c r="M392" s="147" t="s">
        <v>111</v>
      </c>
      <c r="N392" s="147" t="s">
        <v>111</v>
      </c>
      <c r="O392" s="147" t="s">
        <v>111</v>
      </c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</row>
    <row r="393" spans="1:45" s="103" customFormat="1" ht="12.75" hidden="1">
      <c r="A393" s="145">
        <v>7</v>
      </c>
      <c r="B393" s="145">
        <f t="shared" si="56"/>
        <v>7</v>
      </c>
      <c r="C393" s="145">
        <f t="shared" si="54"/>
        <v>3.5</v>
      </c>
      <c r="D393" s="145">
        <f t="shared" si="55"/>
        <v>49</v>
      </c>
      <c r="E393" s="147" t="s">
        <v>102</v>
      </c>
      <c r="F393" s="147" t="s">
        <v>102</v>
      </c>
      <c r="G393" s="147" t="s">
        <v>102</v>
      </c>
      <c r="H393" s="147" t="s">
        <v>102</v>
      </c>
      <c r="I393" s="147" t="s">
        <v>102</v>
      </c>
      <c r="J393" s="147" t="s">
        <v>111</v>
      </c>
      <c r="K393" s="147" t="s">
        <v>111</v>
      </c>
      <c r="L393" s="147" t="s">
        <v>111</v>
      </c>
      <c r="M393" s="147" t="s">
        <v>111</v>
      </c>
      <c r="N393" s="147" t="s">
        <v>111</v>
      </c>
      <c r="O393" s="147" t="s">
        <v>111</v>
      </c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</row>
    <row r="394" spans="1:45" s="103" customFormat="1" ht="12.75" hidden="1">
      <c r="A394" s="145">
        <v>7</v>
      </c>
      <c r="B394" s="145">
        <f t="shared" si="56"/>
        <v>7.5</v>
      </c>
      <c r="C394" s="145">
        <f t="shared" si="54"/>
        <v>3.75</v>
      </c>
      <c r="D394" s="145">
        <f t="shared" si="55"/>
        <v>52.5</v>
      </c>
      <c r="E394" s="147" t="s">
        <v>102</v>
      </c>
      <c r="F394" s="147" t="s">
        <v>102</v>
      </c>
      <c r="G394" s="147" t="s">
        <v>102</v>
      </c>
      <c r="H394" s="147" t="s">
        <v>111</v>
      </c>
      <c r="I394" s="147" t="s">
        <v>111</v>
      </c>
      <c r="J394" s="147" t="s">
        <v>111</v>
      </c>
      <c r="K394" s="147" t="s">
        <v>111</v>
      </c>
      <c r="L394" s="147" t="s">
        <v>111</v>
      </c>
      <c r="M394" s="147" t="s">
        <v>111</v>
      </c>
      <c r="N394" s="147" t="s">
        <v>111</v>
      </c>
      <c r="O394" s="147" t="s">
        <v>111</v>
      </c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</row>
    <row r="395" spans="1:45" s="103" customFormat="1" ht="12.75" hidden="1">
      <c r="A395" s="145">
        <v>7</v>
      </c>
      <c r="B395" s="145">
        <f t="shared" si="56"/>
        <v>8</v>
      </c>
      <c r="C395" s="145">
        <f t="shared" si="54"/>
        <v>4</v>
      </c>
      <c r="D395" s="145">
        <f t="shared" si="55"/>
        <v>56</v>
      </c>
      <c r="E395" s="147" t="s">
        <v>102</v>
      </c>
      <c r="F395" s="147" t="s">
        <v>102</v>
      </c>
      <c r="G395" s="147" t="s">
        <v>111</v>
      </c>
      <c r="H395" s="147" t="s">
        <v>111</v>
      </c>
      <c r="I395" s="147" t="s">
        <v>111</v>
      </c>
      <c r="J395" s="147" t="s">
        <v>111</v>
      </c>
      <c r="K395" s="147" t="s">
        <v>111</v>
      </c>
      <c r="L395" s="147" t="s">
        <v>111</v>
      </c>
      <c r="M395" s="147" t="s">
        <v>111</v>
      </c>
      <c r="N395" s="147" t="s">
        <v>111</v>
      </c>
      <c r="O395" s="147" t="s">
        <v>111</v>
      </c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</row>
    <row r="396" spans="1:45" s="103" customFormat="1" ht="12.75" hidden="1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7"/>
      <c r="O396" s="147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</row>
    <row r="397" spans="1:45" s="103" customFormat="1" ht="12.75" hidden="1">
      <c r="A397" s="145"/>
      <c r="B397" s="145"/>
      <c r="C397" s="145"/>
      <c r="D397" s="145"/>
      <c r="E397" s="251">
        <v>5</v>
      </c>
      <c r="F397" s="252"/>
      <c r="G397" s="252"/>
      <c r="H397" s="252"/>
      <c r="I397" s="252"/>
      <c r="J397" s="252"/>
      <c r="K397" s="252"/>
      <c r="L397" s="252"/>
      <c r="M397" s="253"/>
      <c r="N397" s="145"/>
      <c r="O397" s="145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</row>
    <row r="398" spans="1:45" s="103" customFormat="1" ht="12.75" hidden="1">
      <c r="A398" s="145" t="s">
        <v>107</v>
      </c>
      <c r="B398" s="145" t="s">
        <v>108</v>
      </c>
      <c r="C398" s="145" t="s">
        <v>109</v>
      </c>
      <c r="D398" s="145" t="s">
        <v>110</v>
      </c>
      <c r="E398" s="145">
        <v>5</v>
      </c>
      <c r="F398" s="145">
        <v>6</v>
      </c>
      <c r="G398" s="145">
        <v>7</v>
      </c>
      <c r="H398" s="145">
        <v>8</v>
      </c>
      <c r="I398" s="145">
        <v>9</v>
      </c>
      <c r="J398" s="145">
        <v>10</v>
      </c>
      <c r="K398" s="145">
        <v>11</v>
      </c>
      <c r="L398" s="145">
        <v>12</v>
      </c>
      <c r="M398" s="145">
        <v>13</v>
      </c>
      <c r="N398" s="145">
        <v>14</v>
      </c>
      <c r="O398" s="145">
        <v>15</v>
      </c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</row>
    <row r="399" spans="1:45" s="103" customFormat="1" ht="12.75" hidden="1">
      <c r="A399" s="145">
        <v>7.5</v>
      </c>
      <c r="B399" s="145">
        <v>1</v>
      </c>
      <c r="C399" s="145">
        <f>B399/2</f>
        <v>0.5</v>
      </c>
      <c r="D399" s="145">
        <f>A399*B399</f>
        <v>7.5</v>
      </c>
      <c r="E399" s="145" t="s">
        <v>103</v>
      </c>
      <c r="F399" s="145" t="s">
        <v>103</v>
      </c>
      <c r="G399" s="145" t="s">
        <v>103</v>
      </c>
      <c r="H399" s="145" t="s">
        <v>103</v>
      </c>
      <c r="I399" s="145" t="s">
        <v>103</v>
      </c>
      <c r="J399" s="145" t="s">
        <v>103</v>
      </c>
      <c r="K399" s="145" t="s">
        <v>103</v>
      </c>
      <c r="L399" s="145" t="s">
        <v>103</v>
      </c>
      <c r="M399" s="145" t="s">
        <v>103</v>
      </c>
      <c r="N399" s="145" t="s">
        <v>103</v>
      </c>
      <c r="O399" s="145" t="s">
        <v>103</v>
      </c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</row>
    <row r="400" spans="1:45" s="103" customFormat="1" ht="12.75" hidden="1">
      <c r="A400" s="145">
        <v>7.5</v>
      </c>
      <c r="B400" s="145">
        <f>B399+0.5</f>
        <v>1.5</v>
      </c>
      <c r="C400" s="145">
        <f aca="true" t="shared" si="57" ref="C400:C413">B400/2</f>
        <v>0.75</v>
      </c>
      <c r="D400" s="145">
        <f aca="true" t="shared" si="58" ref="D400:D413">A400*B400</f>
        <v>11.25</v>
      </c>
      <c r="E400" s="145" t="s">
        <v>103</v>
      </c>
      <c r="F400" s="145" t="s">
        <v>103</v>
      </c>
      <c r="G400" s="145" t="s">
        <v>103</v>
      </c>
      <c r="H400" s="145" t="s">
        <v>103</v>
      </c>
      <c r="I400" s="145" t="s">
        <v>103</v>
      </c>
      <c r="J400" s="145" t="s">
        <v>103</v>
      </c>
      <c r="K400" s="145" t="s">
        <v>103</v>
      </c>
      <c r="L400" s="145" t="s">
        <v>103</v>
      </c>
      <c r="M400" s="145" t="s">
        <v>103</v>
      </c>
      <c r="N400" s="145" t="s">
        <v>103</v>
      </c>
      <c r="O400" s="145" t="s">
        <v>103</v>
      </c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</row>
    <row r="401" spans="1:45" s="103" customFormat="1" ht="12.75" hidden="1">
      <c r="A401" s="145">
        <v>7.5</v>
      </c>
      <c r="B401" s="145">
        <f aca="true" t="shared" si="59" ref="B401:B413">B400+0.5</f>
        <v>2</v>
      </c>
      <c r="C401" s="145">
        <f t="shared" si="57"/>
        <v>1</v>
      </c>
      <c r="D401" s="145">
        <f t="shared" si="58"/>
        <v>15</v>
      </c>
      <c r="E401" s="145" t="s">
        <v>103</v>
      </c>
      <c r="F401" s="145" t="s">
        <v>103</v>
      </c>
      <c r="G401" s="145" t="s">
        <v>103</v>
      </c>
      <c r="H401" s="145" t="s">
        <v>103</v>
      </c>
      <c r="I401" s="145" t="s">
        <v>103</v>
      </c>
      <c r="J401" s="145" t="s">
        <v>103</v>
      </c>
      <c r="K401" s="145" t="s">
        <v>103</v>
      </c>
      <c r="L401" s="145" t="s">
        <v>103</v>
      </c>
      <c r="M401" s="145" t="s">
        <v>103</v>
      </c>
      <c r="N401" s="145" t="s">
        <v>101</v>
      </c>
      <c r="O401" s="145" t="s">
        <v>101</v>
      </c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</row>
    <row r="402" spans="1:45" s="103" customFormat="1" ht="12.75" hidden="1">
      <c r="A402" s="145">
        <v>7.5</v>
      </c>
      <c r="B402" s="145">
        <f t="shared" si="59"/>
        <v>2.5</v>
      </c>
      <c r="C402" s="145">
        <f t="shared" si="57"/>
        <v>1.25</v>
      </c>
      <c r="D402" s="145">
        <f t="shared" si="58"/>
        <v>18.75</v>
      </c>
      <c r="E402" s="145" t="s">
        <v>103</v>
      </c>
      <c r="F402" s="145" t="s">
        <v>103</v>
      </c>
      <c r="G402" s="145" t="s">
        <v>103</v>
      </c>
      <c r="H402" s="145" t="s">
        <v>103</v>
      </c>
      <c r="I402" s="145" t="s">
        <v>103</v>
      </c>
      <c r="J402" s="145" t="s">
        <v>103</v>
      </c>
      <c r="K402" s="145" t="s">
        <v>101</v>
      </c>
      <c r="L402" s="145" t="s">
        <v>101</v>
      </c>
      <c r="M402" s="145" t="s">
        <v>101</v>
      </c>
      <c r="N402" s="145" t="s">
        <v>101</v>
      </c>
      <c r="O402" s="145" t="s">
        <v>101</v>
      </c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</row>
    <row r="403" spans="1:45" s="103" customFormat="1" ht="12.75" hidden="1">
      <c r="A403" s="145">
        <v>7.5</v>
      </c>
      <c r="B403" s="145">
        <f t="shared" si="59"/>
        <v>3</v>
      </c>
      <c r="C403" s="145">
        <f t="shared" si="57"/>
        <v>1.5</v>
      </c>
      <c r="D403" s="145">
        <f t="shared" si="58"/>
        <v>22.5</v>
      </c>
      <c r="E403" s="145" t="s">
        <v>103</v>
      </c>
      <c r="F403" s="145" t="s">
        <v>103</v>
      </c>
      <c r="G403" s="145" t="s">
        <v>103</v>
      </c>
      <c r="H403" s="145" t="s">
        <v>103</v>
      </c>
      <c r="I403" s="145" t="s">
        <v>101</v>
      </c>
      <c r="J403" s="145" t="s">
        <v>101</v>
      </c>
      <c r="K403" s="145" t="s">
        <v>101</v>
      </c>
      <c r="L403" s="145" t="s">
        <v>101</v>
      </c>
      <c r="M403" s="145" t="s">
        <v>101</v>
      </c>
      <c r="N403" s="147" t="s">
        <v>102</v>
      </c>
      <c r="O403" s="147" t="s">
        <v>102</v>
      </c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</row>
    <row r="404" spans="1:45" s="103" customFormat="1" ht="12.75" hidden="1">
      <c r="A404" s="145">
        <v>7.5</v>
      </c>
      <c r="B404" s="145">
        <f t="shared" si="59"/>
        <v>3.5</v>
      </c>
      <c r="C404" s="145">
        <f t="shared" si="57"/>
        <v>1.75</v>
      </c>
      <c r="D404" s="145">
        <f t="shared" si="58"/>
        <v>26.25</v>
      </c>
      <c r="E404" s="145" t="s">
        <v>103</v>
      </c>
      <c r="F404" s="145" t="s">
        <v>103</v>
      </c>
      <c r="G404" s="145" t="s">
        <v>101</v>
      </c>
      <c r="H404" s="145" t="s">
        <v>101</v>
      </c>
      <c r="I404" s="145" t="s">
        <v>101</v>
      </c>
      <c r="J404" s="145" t="s">
        <v>101</v>
      </c>
      <c r="K404" s="145" t="s">
        <v>101</v>
      </c>
      <c r="L404" s="147" t="s">
        <v>102</v>
      </c>
      <c r="M404" s="147" t="s">
        <v>102</v>
      </c>
      <c r="N404" s="147" t="s">
        <v>102</v>
      </c>
      <c r="O404" s="147" t="s">
        <v>102</v>
      </c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</row>
    <row r="405" spans="1:45" s="103" customFormat="1" ht="12.75" hidden="1">
      <c r="A405" s="145">
        <v>7.5</v>
      </c>
      <c r="B405" s="145">
        <f t="shared" si="59"/>
        <v>4</v>
      </c>
      <c r="C405" s="145">
        <f t="shared" si="57"/>
        <v>2</v>
      </c>
      <c r="D405" s="145">
        <f t="shared" si="58"/>
        <v>30</v>
      </c>
      <c r="E405" s="145" t="s">
        <v>103</v>
      </c>
      <c r="F405" s="145" t="s">
        <v>101</v>
      </c>
      <c r="G405" s="145" t="s">
        <v>101</v>
      </c>
      <c r="H405" s="145" t="s">
        <v>101</v>
      </c>
      <c r="I405" s="145" t="s">
        <v>101</v>
      </c>
      <c r="J405" s="147" t="s">
        <v>102</v>
      </c>
      <c r="K405" s="147" t="s">
        <v>102</v>
      </c>
      <c r="L405" s="147" t="s">
        <v>102</v>
      </c>
      <c r="M405" s="147" t="s">
        <v>102</v>
      </c>
      <c r="N405" s="147" t="s">
        <v>102</v>
      </c>
      <c r="O405" s="147" t="s">
        <v>102</v>
      </c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</row>
    <row r="406" spans="1:45" s="103" customFormat="1" ht="12.75" hidden="1">
      <c r="A406" s="145">
        <v>7.5</v>
      </c>
      <c r="B406" s="145">
        <f t="shared" si="59"/>
        <v>4.5</v>
      </c>
      <c r="C406" s="145">
        <f t="shared" si="57"/>
        <v>2.25</v>
      </c>
      <c r="D406" s="145">
        <f t="shared" si="58"/>
        <v>33.75</v>
      </c>
      <c r="E406" s="145" t="s">
        <v>101</v>
      </c>
      <c r="F406" s="145" t="s">
        <v>101</v>
      </c>
      <c r="G406" s="145" t="s">
        <v>101</v>
      </c>
      <c r="H406" s="147" t="s">
        <v>102</v>
      </c>
      <c r="I406" s="147" t="s">
        <v>102</v>
      </c>
      <c r="J406" s="147" t="s">
        <v>102</v>
      </c>
      <c r="K406" s="147" t="s">
        <v>102</v>
      </c>
      <c r="L406" s="147" t="s">
        <v>102</v>
      </c>
      <c r="M406" s="147" t="s">
        <v>102</v>
      </c>
      <c r="N406" s="147" t="s">
        <v>102</v>
      </c>
      <c r="O406" s="147" t="s">
        <v>111</v>
      </c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</row>
    <row r="407" spans="1:45" s="103" customFormat="1" ht="12.75" hidden="1">
      <c r="A407" s="145">
        <v>7.5</v>
      </c>
      <c r="B407" s="145">
        <f t="shared" si="59"/>
        <v>5</v>
      </c>
      <c r="C407" s="145">
        <f t="shared" si="57"/>
        <v>2.5</v>
      </c>
      <c r="D407" s="145">
        <f t="shared" si="58"/>
        <v>37.5</v>
      </c>
      <c r="E407" s="145" t="s">
        <v>101</v>
      </c>
      <c r="F407" s="145" t="s">
        <v>101</v>
      </c>
      <c r="G407" s="147" t="s">
        <v>102</v>
      </c>
      <c r="H407" s="147" t="s">
        <v>102</v>
      </c>
      <c r="I407" s="147" t="s">
        <v>102</v>
      </c>
      <c r="J407" s="147" t="s">
        <v>102</v>
      </c>
      <c r="K407" s="147" t="s">
        <v>102</v>
      </c>
      <c r="L407" s="147" t="s">
        <v>102</v>
      </c>
      <c r="M407" s="147" t="s">
        <v>102</v>
      </c>
      <c r="N407" s="147" t="s">
        <v>102</v>
      </c>
      <c r="O407" s="147" t="s">
        <v>111</v>
      </c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</row>
    <row r="408" spans="1:45" s="103" customFormat="1" ht="12.75" hidden="1">
      <c r="A408" s="145">
        <v>7.5</v>
      </c>
      <c r="B408" s="145">
        <f t="shared" si="59"/>
        <v>5.5</v>
      </c>
      <c r="C408" s="145">
        <f t="shared" si="57"/>
        <v>2.75</v>
      </c>
      <c r="D408" s="145">
        <f t="shared" si="58"/>
        <v>41.25</v>
      </c>
      <c r="E408" s="145" t="s">
        <v>101</v>
      </c>
      <c r="F408" s="147" t="s">
        <v>102</v>
      </c>
      <c r="G408" s="147" t="s">
        <v>102</v>
      </c>
      <c r="H408" s="147" t="s">
        <v>102</v>
      </c>
      <c r="I408" s="147" t="s">
        <v>102</v>
      </c>
      <c r="J408" s="147" t="s">
        <v>102</v>
      </c>
      <c r="K408" s="147" t="s">
        <v>102</v>
      </c>
      <c r="L408" s="147" t="s">
        <v>102</v>
      </c>
      <c r="M408" s="147" t="s">
        <v>111</v>
      </c>
      <c r="N408" s="147" t="s">
        <v>111</v>
      </c>
      <c r="O408" s="147" t="s">
        <v>111</v>
      </c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</row>
    <row r="409" spans="1:45" s="103" customFormat="1" ht="12.75" hidden="1">
      <c r="A409" s="145">
        <v>7.5</v>
      </c>
      <c r="B409" s="145">
        <f t="shared" si="59"/>
        <v>6</v>
      </c>
      <c r="C409" s="145">
        <f t="shared" si="57"/>
        <v>3</v>
      </c>
      <c r="D409" s="145">
        <f t="shared" si="58"/>
        <v>45</v>
      </c>
      <c r="E409" s="147" t="s">
        <v>102</v>
      </c>
      <c r="F409" s="147" t="s">
        <v>102</v>
      </c>
      <c r="G409" s="147" t="s">
        <v>102</v>
      </c>
      <c r="H409" s="147" t="s">
        <v>102</v>
      </c>
      <c r="I409" s="147" t="s">
        <v>102</v>
      </c>
      <c r="J409" s="147" t="s">
        <v>102</v>
      </c>
      <c r="K409" s="147" t="s">
        <v>111</v>
      </c>
      <c r="L409" s="147" t="s">
        <v>111</v>
      </c>
      <c r="M409" s="147" t="s">
        <v>111</v>
      </c>
      <c r="N409" s="147" t="s">
        <v>111</v>
      </c>
      <c r="O409" s="147" t="s">
        <v>111</v>
      </c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</row>
    <row r="410" spans="1:45" s="103" customFormat="1" ht="12.75" hidden="1">
      <c r="A410" s="145">
        <v>7.5</v>
      </c>
      <c r="B410" s="145">
        <f t="shared" si="59"/>
        <v>6.5</v>
      </c>
      <c r="C410" s="145">
        <f t="shared" si="57"/>
        <v>3.25</v>
      </c>
      <c r="D410" s="145">
        <f t="shared" si="58"/>
        <v>48.75</v>
      </c>
      <c r="E410" s="147" t="s">
        <v>102</v>
      </c>
      <c r="F410" s="147" t="s">
        <v>102</v>
      </c>
      <c r="G410" s="147" t="s">
        <v>102</v>
      </c>
      <c r="H410" s="147" t="s">
        <v>102</v>
      </c>
      <c r="I410" s="147" t="s">
        <v>102</v>
      </c>
      <c r="J410" s="147" t="s">
        <v>111</v>
      </c>
      <c r="K410" s="147" t="s">
        <v>111</v>
      </c>
      <c r="L410" s="147" t="s">
        <v>111</v>
      </c>
      <c r="M410" s="147" t="s">
        <v>111</v>
      </c>
      <c r="N410" s="147" t="s">
        <v>111</v>
      </c>
      <c r="O410" s="147" t="s">
        <v>111</v>
      </c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</row>
    <row r="411" spans="1:45" s="103" customFormat="1" ht="12.75" hidden="1">
      <c r="A411" s="145">
        <v>7.5</v>
      </c>
      <c r="B411" s="145">
        <f t="shared" si="59"/>
        <v>7</v>
      </c>
      <c r="C411" s="145">
        <f t="shared" si="57"/>
        <v>3.5</v>
      </c>
      <c r="D411" s="145">
        <f t="shared" si="58"/>
        <v>52.5</v>
      </c>
      <c r="E411" s="147" t="s">
        <v>102</v>
      </c>
      <c r="F411" s="147" t="s">
        <v>102</v>
      </c>
      <c r="G411" s="147" t="s">
        <v>102</v>
      </c>
      <c r="H411" s="147" t="s">
        <v>102</v>
      </c>
      <c r="I411" s="147" t="s">
        <v>111</v>
      </c>
      <c r="J411" s="147" t="s">
        <v>111</v>
      </c>
      <c r="K411" s="147" t="s">
        <v>111</v>
      </c>
      <c r="L411" s="147" t="s">
        <v>111</v>
      </c>
      <c r="M411" s="147" t="s">
        <v>111</v>
      </c>
      <c r="N411" s="147" t="s">
        <v>111</v>
      </c>
      <c r="O411" s="147" t="s">
        <v>111</v>
      </c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</row>
    <row r="412" spans="1:45" s="103" customFormat="1" ht="12.75" hidden="1">
      <c r="A412" s="145">
        <v>7.5</v>
      </c>
      <c r="B412" s="145">
        <f t="shared" si="59"/>
        <v>7.5</v>
      </c>
      <c r="C412" s="145">
        <f t="shared" si="57"/>
        <v>3.75</v>
      </c>
      <c r="D412" s="145">
        <f t="shared" si="58"/>
        <v>56.25</v>
      </c>
      <c r="E412" s="147" t="s">
        <v>102</v>
      </c>
      <c r="F412" s="147" t="s">
        <v>102</v>
      </c>
      <c r="G412" s="147" t="s">
        <v>102</v>
      </c>
      <c r="H412" s="147" t="s">
        <v>111</v>
      </c>
      <c r="I412" s="147" t="s">
        <v>111</v>
      </c>
      <c r="J412" s="147" t="s">
        <v>111</v>
      </c>
      <c r="K412" s="147" t="s">
        <v>111</v>
      </c>
      <c r="L412" s="147" t="s">
        <v>111</v>
      </c>
      <c r="M412" s="147" t="s">
        <v>111</v>
      </c>
      <c r="N412" s="147" t="s">
        <v>111</v>
      </c>
      <c r="O412" s="147" t="s">
        <v>111</v>
      </c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</row>
    <row r="413" spans="1:45" s="103" customFormat="1" ht="12.75" hidden="1">
      <c r="A413" s="145">
        <v>7.5</v>
      </c>
      <c r="B413" s="145">
        <f t="shared" si="59"/>
        <v>8</v>
      </c>
      <c r="C413" s="145">
        <f t="shared" si="57"/>
        <v>4</v>
      </c>
      <c r="D413" s="145">
        <f t="shared" si="58"/>
        <v>60</v>
      </c>
      <c r="E413" s="147" t="s">
        <v>102</v>
      </c>
      <c r="F413" s="147" t="s">
        <v>102</v>
      </c>
      <c r="G413" s="147" t="s">
        <v>111</v>
      </c>
      <c r="H413" s="147" t="s">
        <v>111</v>
      </c>
      <c r="I413" s="147" t="s">
        <v>111</v>
      </c>
      <c r="J413" s="147" t="s">
        <v>111</v>
      </c>
      <c r="K413" s="147" t="s">
        <v>111</v>
      </c>
      <c r="L413" s="147" t="s">
        <v>111</v>
      </c>
      <c r="M413" s="147" t="s">
        <v>111</v>
      </c>
      <c r="N413" s="147" t="s">
        <v>111</v>
      </c>
      <c r="O413" s="147" t="s">
        <v>111</v>
      </c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</row>
    <row r="414" spans="1:45" s="103" customFormat="1" ht="12.75" hidden="1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7"/>
      <c r="O414" s="147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</row>
    <row r="415" spans="1:45" s="103" customFormat="1" ht="12.75" hidden="1">
      <c r="A415" s="145"/>
      <c r="B415" s="145"/>
      <c r="C415" s="145"/>
      <c r="D415" s="145"/>
      <c r="E415" s="251">
        <v>5</v>
      </c>
      <c r="F415" s="252"/>
      <c r="G415" s="252"/>
      <c r="H415" s="252"/>
      <c r="I415" s="252"/>
      <c r="J415" s="252"/>
      <c r="K415" s="252"/>
      <c r="L415" s="252"/>
      <c r="M415" s="253"/>
      <c r="N415" s="128"/>
      <c r="O415" s="128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</row>
    <row r="416" spans="1:45" s="103" customFormat="1" ht="12.75" hidden="1">
      <c r="A416" s="145" t="s">
        <v>107</v>
      </c>
      <c r="B416" s="145" t="s">
        <v>108</v>
      </c>
      <c r="C416" s="145" t="s">
        <v>109</v>
      </c>
      <c r="D416" s="145" t="s">
        <v>110</v>
      </c>
      <c r="E416" s="145">
        <v>5</v>
      </c>
      <c r="F416" s="145">
        <v>6</v>
      </c>
      <c r="G416" s="145">
        <v>7</v>
      </c>
      <c r="H416" s="145">
        <v>8</v>
      </c>
      <c r="I416" s="145">
        <v>9</v>
      </c>
      <c r="J416" s="145">
        <v>10</v>
      </c>
      <c r="K416" s="145">
        <v>11</v>
      </c>
      <c r="L416" s="145">
        <v>12</v>
      </c>
      <c r="M416" s="145">
        <v>13</v>
      </c>
      <c r="N416" s="145">
        <v>14</v>
      </c>
      <c r="O416" s="145">
        <v>15</v>
      </c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</row>
    <row r="417" spans="1:45" s="103" customFormat="1" ht="12.75" hidden="1">
      <c r="A417" s="145">
        <v>8</v>
      </c>
      <c r="B417" s="145">
        <v>1</v>
      </c>
      <c r="C417" s="145">
        <f>B417/2</f>
        <v>0.5</v>
      </c>
      <c r="D417" s="145">
        <f>A417*B417</f>
        <v>8</v>
      </c>
      <c r="E417" s="145" t="s">
        <v>103</v>
      </c>
      <c r="F417" s="145" t="s">
        <v>103</v>
      </c>
      <c r="G417" s="145" t="s">
        <v>103</v>
      </c>
      <c r="H417" s="145" t="s">
        <v>103</v>
      </c>
      <c r="I417" s="145" t="s">
        <v>103</v>
      </c>
      <c r="J417" s="145" t="s">
        <v>103</v>
      </c>
      <c r="K417" s="145" t="s">
        <v>103</v>
      </c>
      <c r="L417" s="145" t="s">
        <v>103</v>
      </c>
      <c r="M417" s="145" t="s">
        <v>103</v>
      </c>
      <c r="N417" s="145" t="s">
        <v>103</v>
      </c>
      <c r="O417" s="145" t="s">
        <v>103</v>
      </c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</row>
    <row r="418" spans="1:45" s="103" customFormat="1" ht="12.75" hidden="1">
      <c r="A418" s="145">
        <v>8</v>
      </c>
      <c r="B418" s="145">
        <f>B417+0.5</f>
        <v>1.5</v>
      </c>
      <c r="C418" s="145">
        <f aca="true" t="shared" si="60" ref="C418:C431">B418/2</f>
        <v>0.75</v>
      </c>
      <c r="D418" s="145">
        <f aca="true" t="shared" si="61" ref="D418:D431">A418*B418</f>
        <v>12</v>
      </c>
      <c r="E418" s="145" t="s">
        <v>103</v>
      </c>
      <c r="F418" s="145" t="s">
        <v>103</v>
      </c>
      <c r="G418" s="145" t="s">
        <v>103</v>
      </c>
      <c r="H418" s="145" t="s">
        <v>103</v>
      </c>
      <c r="I418" s="145" t="s">
        <v>103</v>
      </c>
      <c r="J418" s="145" t="s">
        <v>103</v>
      </c>
      <c r="K418" s="145" t="s">
        <v>103</v>
      </c>
      <c r="L418" s="145" t="s">
        <v>103</v>
      </c>
      <c r="M418" s="145" t="s">
        <v>103</v>
      </c>
      <c r="N418" s="145" t="s">
        <v>103</v>
      </c>
      <c r="O418" s="145" t="s">
        <v>103</v>
      </c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</row>
    <row r="419" spans="1:45" s="103" customFormat="1" ht="12.75" hidden="1">
      <c r="A419" s="145">
        <v>8</v>
      </c>
      <c r="B419" s="145">
        <f aca="true" t="shared" si="62" ref="B419:B431">B418+0.5</f>
        <v>2</v>
      </c>
      <c r="C419" s="145">
        <f t="shared" si="60"/>
        <v>1</v>
      </c>
      <c r="D419" s="145">
        <f t="shared" si="61"/>
        <v>16</v>
      </c>
      <c r="E419" s="145" t="s">
        <v>103</v>
      </c>
      <c r="F419" s="145" t="s">
        <v>103</v>
      </c>
      <c r="G419" s="145" t="s">
        <v>103</v>
      </c>
      <c r="H419" s="145" t="s">
        <v>103</v>
      </c>
      <c r="I419" s="145" t="s">
        <v>103</v>
      </c>
      <c r="J419" s="145" t="s">
        <v>103</v>
      </c>
      <c r="K419" s="145" t="s">
        <v>103</v>
      </c>
      <c r="L419" s="145" t="s">
        <v>103</v>
      </c>
      <c r="M419" s="145" t="s">
        <v>101</v>
      </c>
      <c r="N419" s="145" t="s">
        <v>101</v>
      </c>
      <c r="O419" s="145" t="s">
        <v>101</v>
      </c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</row>
    <row r="420" spans="1:45" s="103" customFormat="1" ht="12.75" hidden="1">
      <c r="A420" s="145">
        <v>8</v>
      </c>
      <c r="B420" s="145">
        <f t="shared" si="62"/>
        <v>2.5</v>
      </c>
      <c r="C420" s="145">
        <f t="shared" si="60"/>
        <v>1.25</v>
      </c>
      <c r="D420" s="145">
        <f t="shared" si="61"/>
        <v>20</v>
      </c>
      <c r="E420" s="145" t="s">
        <v>103</v>
      </c>
      <c r="F420" s="145" t="s">
        <v>103</v>
      </c>
      <c r="G420" s="145" t="s">
        <v>103</v>
      </c>
      <c r="H420" s="145" t="s">
        <v>103</v>
      </c>
      <c r="I420" s="145" t="s">
        <v>103</v>
      </c>
      <c r="J420" s="145" t="s">
        <v>101</v>
      </c>
      <c r="K420" s="145" t="s">
        <v>101</v>
      </c>
      <c r="L420" s="145" t="s">
        <v>101</v>
      </c>
      <c r="M420" s="145" t="s">
        <v>101</v>
      </c>
      <c r="N420" s="145" t="s">
        <v>101</v>
      </c>
      <c r="O420" s="145" t="s">
        <v>101</v>
      </c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</row>
    <row r="421" spans="1:45" s="103" customFormat="1" ht="12.75" hidden="1">
      <c r="A421" s="145">
        <v>8</v>
      </c>
      <c r="B421" s="145">
        <f t="shared" si="62"/>
        <v>3</v>
      </c>
      <c r="C421" s="145">
        <f t="shared" si="60"/>
        <v>1.5</v>
      </c>
      <c r="D421" s="145">
        <f t="shared" si="61"/>
        <v>24</v>
      </c>
      <c r="E421" s="145" t="s">
        <v>103</v>
      </c>
      <c r="F421" s="145" t="s">
        <v>103</v>
      </c>
      <c r="G421" s="145" t="s">
        <v>103</v>
      </c>
      <c r="H421" s="145" t="s">
        <v>101</v>
      </c>
      <c r="I421" s="145" t="s">
        <v>101</v>
      </c>
      <c r="J421" s="145" t="s">
        <v>101</v>
      </c>
      <c r="K421" s="145" t="s">
        <v>101</v>
      </c>
      <c r="L421" s="145" t="s">
        <v>101</v>
      </c>
      <c r="M421" s="147" t="s">
        <v>102</v>
      </c>
      <c r="N421" s="147" t="s">
        <v>102</v>
      </c>
      <c r="O421" s="147" t="s">
        <v>102</v>
      </c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</row>
    <row r="422" spans="1:45" s="103" customFormat="1" ht="12.75" hidden="1">
      <c r="A422" s="145">
        <v>8</v>
      </c>
      <c r="B422" s="145">
        <f t="shared" si="62"/>
        <v>3.5</v>
      </c>
      <c r="C422" s="145">
        <f t="shared" si="60"/>
        <v>1.75</v>
      </c>
      <c r="D422" s="145">
        <f t="shared" si="61"/>
        <v>28</v>
      </c>
      <c r="E422" s="145" t="s">
        <v>103</v>
      </c>
      <c r="F422" s="145" t="s">
        <v>101</v>
      </c>
      <c r="G422" s="145" t="s">
        <v>101</v>
      </c>
      <c r="H422" s="145" t="s">
        <v>101</v>
      </c>
      <c r="I422" s="145" t="s">
        <v>101</v>
      </c>
      <c r="J422" s="145" t="s">
        <v>101</v>
      </c>
      <c r="K422" s="147" t="s">
        <v>102</v>
      </c>
      <c r="L422" s="147" t="s">
        <v>102</v>
      </c>
      <c r="M422" s="147" t="s">
        <v>102</v>
      </c>
      <c r="N422" s="147" t="s">
        <v>102</v>
      </c>
      <c r="O422" s="147" t="s">
        <v>102</v>
      </c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</row>
    <row r="423" spans="1:45" s="103" customFormat="1" ht="12.75" hidden="1">
      <c r="A423" s="145">
        <v>8</v>
      </c>
      <c r="B423" s="145">
        <f t="shared" si="62"/>
        <v>4</v>
      </c>
      <c r="C423" s="145">
        <f t="shared" si="60"/>
        <v>2</v>
      </c>
      <c r="D423" s="145">
        <f t="shared" si="61"/>
        <v>32</v>
      </c>
      <c r="E423" s="145" t="s">
        <v>101</v>
      </c>
      <c r="F423" s="145" t="s">
        <v>101</v>
      </c>
      <c r="G423" s="145" t="s">
        <v>101</v>
      </c>
      <c r="H423" s="145" t="s">
        <v>101</v>
      </c>
      <c r="I423" s="147" t="s">
        <v>102</v>
      </c>
      <c r="J423" s="147" t="s">
        <v>102</v>
      </c>
      <c r="K423" s="147" t="s">
        <v>102</v>
      </c>
      <c r="L423" s="147" t="s">
        <v>102</v>
      </c>
      <c r="M423" s="147" t="s">
        <v>102</v>
      </c>
      <c r="N423" s="147" t="s">
        <v>102</v>
      </c>
      <c r="O423" s="147" t="s">
        <v>102</v>
      </c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</row>
    <row r="424" spans="1:45" s="103" customFormat="1" ht="12.75" hidden="1">
      <c r="A424" s="145">
        <v>8</v>
      </c>
      <c r="B424" s="145">
        <f t="shared" si="62"/>
        <v>4.5</v>
      </c>
      <c r="C424" s="145">
        <f t="shared" si="60"/>
        <v>2.25</v>
      </c>
      <c r="D424" s="145">
        <f t="shared" si="61"/>
        <v>36</v>
      </c>
      <c r="E424" s="145" t="s">
        <v>101</v>
      </c>
      <c r="F424" s="145" t="s">
        <v>101</v>
      </c>
      <c r="G424" s="145" t="s">
        <v>101</v>
      </c>
      <c r="H424" s="147" t="s">
        <v>102</v>
      </c>
      <c r="I424" s="147" t="s">
        <v>102</v>
      </c>
      <c r="J424" s="147" t="s">
        <v>102</v>
      </c>
      <c r="K424" s="147" t="s">
        <v>102</v>
      </c>
      <c r="L424" s="147" t="s">
        <v>102</v>
      </c>
      <c r="M424" s="147" t="s">
        <v>102</v>
      </c>
      <c r="N424" s="147" t="s">
        <v>102</v>
      </c>
      <c r="O424" s="147" t="s">
        <v>111</v>
      </c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</row>
    <row r="425" spans="1:45" s="103" customFormat="1" ht="12.75" hidden="1">
      <c r="A425" s="145">
        <v>8</v>
      </c>
      <c r="B425" s="145">
        <f t="shared" si="62"/>
        <v>5</v>
      </c>
      <c r="C425" s="145">
        <f t="shared" si="60"/>
        <v>2.5</v>
      </c>
      <c r="D425" s="145">
        <f t="shared" si="61"/>
        <v>40</v>
      </c>
      <c r="E425" s="145" t="s">
        <v>101</v>
      </c>
      <c r="F425" s="147" t="s">
        <v>102</v>
      </c>
      <c r="G425" s="147" t="s">
        <v>102</v>
      </c>
      <c r="H425" s="147" t="s">
        <v>102</v>
      </c>
      <c r="I425" s="147" t="s">
        <v>102</v>
      </c>
      <c r="J425" s="147" t="s">
        <v>102</v>
      </c>
      <c r="K425" s="147" t="s">
        <v>102</v>
      </c>
      <c r="L425" s="147" t="s">
        <v>102</v>
      </c>
      <c r="M425" s="147" t="s">
        <v>111</v>
      </c>
      <c r="N425" s="147" t="s">
        <v>111</v>
      </c>
      <c r="O425" s="147" t="s">
        <v>111</v>
      </c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</row>
    <row r="426" spans="1:45" s="103" customFormat="1" ht="12.75" hidden="1">
      <c r="A426" s="145">
        <v>8</v>
      </c>
      <c r="B426" s="145">
        <f t="shared" si="62"/>
        <v>5.5</v>
      </c>
      <c r="C426" s="145">
        <f t="shared" si="60"/>
        <v>2.75</v>
      </c>
      <c r="D426" s="145">
        <f t="shared" si="61"/>
        <v>44</v>
      </c>
      <c r="E426" s="147" t="s">
        <v>102</v>
      </c>
      <c r="F426" s="147" t="s">
        <v>102</v>
      </c>
      <c r="G426" s="147" t="s">
        <v>102</v>
      </c>
      <c r="H426" s="147" t="s">
        <v>102</v>
      </c>
      <c r="I426" s="147" t="s">
        <v>102</v>
      </c>
      <c r="J426" s="147" t="s">
        <v>102</v>
      </c>
      <c r="K426" s="147" t="s">
        <v>102</v>
      </c>
      <c r="L426" s="147" t="s">
        <v>111</v>
      </c>
      <c r="M426" s="147" t="s">
        <v>111</v>
      </c>
      <c r="N426" s="147" t="s">
        <v>111</v>
      </c>
      <c r="O426" s="147" t="s">
        <v>111</v>
      </c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</row>
    <row r="427" spans="1:45" s="103" customFormat="1" ht="12.75" hidden="1">
      <c r="A427" s="145">
        <v>8</v>
      </c>
      <c r="B427" s="145">
        <f t="shared" si="62"/>
        <v>6</v>
      </c>
      <c r="C427" s="145">
        <f t="shared" si="60"/>
        <v>3</v>
      </c>
      <c r="D427" s="145">
        <f t="shared" si="61"/>
        <v>48</v>
      </c>
      <c r="E427" s="147" t="s">
        <v>102</v>
      </c>
      <c r="F427" s="147" t="s">
        <v>102</v>
      </c>
      <c r="G427" s="147" t="s">
        <v>102</v>
      </c>
      <c r="H427" s="147" t="s">
        <v>102</v>
      </c>
      <c r="I427" s="147" t="s">
        <v>102</v>
      </c>
      <c r="J427" s="147" t="s">
        <v>111</v>
      </c>
      <c r="K427" s="147" t="s">
        <v>111</v>
      </c>
      <c r="L427" s="147" t="s">
        <v>111</v>
      </c>
      <c r="M427" s="147" t="s">
        <v>111</v>
      </c>
      <c r="N427" s="147" t="s">
        <v>111</v>
      </c>
      <c r="O427" s="147" t="s">
        <v>111</v>
      </c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</row>
    <row r="428" spans="1:45" s="103" customFormat="1" ht="12.75" hidden="1">
      <c r="A428" s="145">
        <v>8</v>
      </c>
      <c r="B428" s="145">
        <f t="shared" si="62"/>
        <v>6.5</v>
      </c>
      <c r="C428" s="145">
        <f t="shared" si="60"/>
        <v>3.25</v>
      </c>
      <c r="D428" s="145">
        <f t="shared" si="61"/>
        <v>52</v>
      </c>
      <c r="E428" s="147" t="s">
        <v>102</v>
      </c>
      <c r="F428" s="147" t="s">
        <v>102</v>
      </c>
      <c r="G428" s="147" t="s">
        <v>102</v>
      </c>
      <c r="H428" s="147" t="s">
        <v>102</v>
      </c>
      <c r="I428" s="147" t="s">
        <v>111</v>
      </c>
      <c r="J428" s="147" t="s">
        <v>111</v>
      </c>
      <c r="K428" s="147" t="s">
        <v>111</v>
      </c>
      <c r="L428" s="147" t="s">
        <v>111</v>
      </c>
      <c r="M428" s="147" t="s">
        <v>111</v>
      </c>
      <c r="N428" s="147" t="s">
        <v>111</v>
      </c>
      <c r="O428" s="147" t="s">
        <v>111</v>
      </c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</row>
    <row r="429" spans="1:45" s="103" customFormat="1" ht="12.75" hidden="1">
      <c r="A429" s="145">
        <v>8</v>
      </c>
      <c r="B429" s="145">
        <f t="shared" si="62"/>
        <v>7</v>
      </c>
      <c r="C429" s="145">
        <f t="shared" si="60"/>
        <v>3.5</v>
      </c>
      <c r="D429" s="145">
        <f t="shared" si="61"/>
        <v>56</v>
      </c>
      <c r="E429" s="147" t="s">
        <v>102</v>
      </c>
      <c r="F429" s="147" t="s">
        <v>102</v>
      </c>
      <c r="G429" s="147" t="s">
        <v>102</v>
      </c>
      <c r="H429" s="147" t="s">
        <v>111</v>
      </c>
      <c r="I429" s="147" t="s">
        <v>111</v>
      </c>
      <c r="J429" s="147" t="s">
        <v>111</v>
      </c>
      <c r="K429" s="147" t="s">
        <v>111</v>
      </c>
      <c r="L429" s="147" t="s">
        <v>111</v>
      </c>
      <c r="M429" s="147" t="s">
        <v>111</v>
      </c>
      <c r="N429" s="147" t="s">
        <v>111</v>
      </c>
      <c r="O429" s="147" t="s">
        <v>111</v>
      </c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</row>
    <row r="430" spans="1:45" s="103" customFormat="1" ht="12.75" hidden="1">
      <c r="A430" s="145">
        <v>8</v>
      </c>
      <c r="B430" s="145">
        <f t="shared" si="62"/>
        <v>7.5</v>
      </c>
      <c r="C430" s="145">
        <f t="shared" si="60"/>
        <v>3.75</v>
      </c>
      <c r="D430" s="145">
        <f t="shared" si="61"/>
        <v>60</v>
      </c>
      <c r="E430" s="147" t="s">
        <v>102</v>
      </c>
      <c r="F430" s="147" t="s">
        <v>102</v>
      </c>
      <c r="G430" s="147" t="s">
        <v>111</v>
      </c>
      <c r="H430" s="147" t="s">
        <v>111</v>
      </c>
      <c r="I430" s="147" t="s">
        <v>111</v>
      </c>
      <c r="J430" s="147" t="s">
        <v>111</v>
      </c>
      <c r="K430" s="147" t="s">
        <v>111</v>
      </c>
      <c r="L430" s="147" t="s">
        <v>111</v>
      </c>
      <c r="M430" s="147" t="s">
        <v>111</v>
      </c>
      <c r="N430" s="147" t="s">
        <v>111</v>
      </c>
      <c r="O430" s="147" t="s">
        <v>111</v>
      </c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</row>
    <row r="431" spans="1:45" s="103" customFormat="1" ht="12.75" hidden="1">
      <c r="A431" s="145">
        <v>8</v>
      </c>
      <c r="B431" s="145">
        <f t="shared" si="62"/>
        <v>8</v>
      </c>
      <c r="C431" s="145">
        <f t="shared" si="60"/>
        <v>4</v>
      </c>
      <c r="D431" s="145">
        <f t="shared" si="61"/>
        <v>64</v>
      </c>
      <c r="E431" s="147" t="s">
        <v>102</v>
      </c>
      <c r="F431" s="147" t="s">
        <v>111</v>
      </c>
      <c r="G431" s="147" t="s">
        <v>111</v>
      </c>
      <c r="H431" s="147" t="s">
        <v>111</v>
      </c>
      <c r="I431" s="147" t="s">
        <v>111</v>
      </c>
      <c r="J431" s="147" t="s">
        <v>111</v>
      </c>
      <c r="K431" s="147" t="s">
        <v>111</v>
      </c>
      <c r="L431" s="147" t="s">
        <v>111</v>
      </c>
      <c r="M431" s="147" t="s">
        <v>111</v>
      </c>
      <c r="N431" s="147" t="s">
        <v>111</v>
      </c>
      <c r="O431" s="147" t="s">
        <v>111</v>
      </c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</row>
    <row r="432" spans="1:45" s="103" customFormat="1" ht="12.75" hidden="1">
      <c r="A432" s="144"/>
      <c r="B432" s="144"/>
      <c r="C432" s="144"/>
      <c r="D432" s="144"/>
      <c r="E432" s="148"/>
      <c r="F432" s="148"/>
      <c r="G432" s="148"/>
      <c r="H432" s="148"/>
      <c r="I432" s="148"/>
      <c r="J432" s="148"/>
      <c r="K432" s="148"/>
      <c r="L432" s="148"/>
      <c r="M432" s="148"/>
      <c r="N432" s="147"/>
      <c r="O432" s="147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</row>
    <row r="433" spans="1:45" s="103" customFormat="1" ht="12.75" hidden="1">
      <c r="A433" s="251" t="s">
        <v>114</v>
      </c>
      <c r="B433" s="252"/>
      <c r="C433" s="252"/>
      <c r="D433" s="252"/>
      <c r="E433" s="252"/>
      <c r="F433" s="252"/>
      <c r="G433" s="252"/>
      <c r="H433" s="252"/>
      <c r="I433" s="252"/>
      <c r="J433" s="252"/>
      <c r="K433" s="252"/>
      <c r="L433" s="252"/>
      <c r="M433" s="253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</row>
    <row r="434" spans="1:45" s="103" customFormat="1" ht="12.75" hidden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</row>
    <row r="435" spans="1:45" s="103" customFormat="1" ht="12.75" hidden="1">
      <c r="A435" s="145"/>
      <c r="B435" s="145"/>
      <c r="C435" s="145"/>
      <c r="D435" s="145"/>
      <c r="E435" s="251">
        <v>7</v>
      </c>
      <c r="F435" s="252"/>
      <c r="G435" s="252"/>
      <c r="H435" s="252"/>
      <c r="I435" s="252"/>
      <c r="J435" s="252"/>
      <c r="K435" s="252"/>
      <c r="L435" s="252"/>
      <c r="M435" s="253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</row>
    <row r="436" spans="1:45" s="103" customFormat="1" ht="12.75" hidden="1">
      <c r="A436" s="145" t="s">
        <v>107</v>
      </c>
      <c r="B436" s="145" t="s">
        <v>108</v>
      </c>
      <c r="C436" s="145" t="s">
        <v>109</v>
      </c>
      <c r="D436" s="145" t="s">
        <v>110</v>
      </c>
      <c r="E436" s="145">
        <v>7</v>
      </c>
      <c r="F436" s="145">
        <v>8</v>
      </c>
      <c r="G436" s="145">
        <v>9</v>
      </c>
      <c r="H436" s="145">
        <v>10</v>
      </c>
      <c r="I436" s="145">
        <v>11</v>
      </c>
      <c r="J436" s="145">
        <v>12</v>
      </c>
      <c r="K436" s="145">
        <v>13</v>
      </c>
      <c r="L436" s="145">
        <v>14</v>
      </c>
      <c r="M436" s="145">
        <v>15</v>
      </c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</row>
    <row r="437" spans="1:45" s="103" customFormat="1" ht="12.75" hidden="1">
      <c r="A437" s="145">
        <v>4</v>
      </c>
      <c r="B437" s="145">
        <v>1</v>
      </c>
      <c r="C437" s="145">
        <f>B437/2</f>
        <v>0.5</v>
      </c>
      <c r="D437" s="145">
        <f>A437*B437</f>
        <v>4</v>
      </c>
      <c r="E437" s="145" t="s">
        <v>103</v>
      </c>
      <c r="F437" s="145" t="s">
        <v>103</v>
      </c>
      <c r="G437" s="145" t="s">
        <v>103</v>
      </c>
      <c r="H437" s="145" t="s">
        <v>103</v>
      </c>
      <c r="I437" s="145" t="s">
        <v>103</v>
      </c>
      <c r="J437" s="145" t="s">
        <v>103</v>
      </c>
      <c r="K437" s="145" t="s">
        <v>103</v>
      </c>
      <c r="L437" s="145" t="s">
        <v>103</v>
      </c>
      <c r="M437" s="145" t="s">
        <v>103</v>
      </c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</row>
    <row r="438" spans="1:45" s="103" customFormat="1" ht="12.75" hidden="1">
      <c r="A438" s="145">
        <v>4</v>
      </c>
      <c r="B438" s="145">
        <f>B437+0.5</f>
        <v>1.5</v>
      </c>
      <c r="C438" s="145">
        <f aca="true" t="shared" si="63" ref="C438:C451">B438/2</f>
        <v>0.75</v>
      </c>
      <c r="D438" s="145">
        <f aca="true" t="shared" si="64" ref="D438:D451">A438*B438</f>
        <v>6</v>
      </c>
      <c r="E438" s="145" t="s">
        <v>103</v>
      </c>
      <c r="F438" s="145" t="s">
        <v>103</v>
      </c>
      <c r="G438" s="145" t="s">
        <v>103</v>
      </c>
      <c r="H438" s="145" t="s">
        <v>103</v>
      </c>
      <c r="I438" s="145" t="s">
        <v>103</v>
      </c>
      <c r="J438" s="145" t="s">
        <v>103</v>
      </c>
      <c r="K438" s="145" t="s">
        <v>103</v>
      </c>
      <c r="L438" s="145" t="s">
        <v>103</v>
      </c>
      <c r="M438" s="145" t="s">
        <v>103</v>
      </c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</row>
    <row r="439" spans="1:45" s="103" customFormat="1" ht="12.75" hidden="1">
      <c r="A439" s="145">
        <v>4</v>
      </c>
      <c r="B439" s="145">
        <f aca="true" t="shared" si="65" ref="B439:B451">B438+0.5</f>
        <v>2</v>
      </c>
      <c r="C439" s="145">
        <f t="shared" si="63"/>
        <v>1</v>
      </c>
      <c r="D439" s="145">
        <f t="shared" si="64"/>
        <v>8</v>
      </c>
      <c r="E439" s="145" t="s">
        <v>103</v>
      </c>
      <c r="F439" s="145" t="s">
        <v>103</v>
      </c>
      <c r="G439" s="145" t="s">
        <v>103</v>
      </c>
      <c r="H439" s="145" t="s">
        <v>103</v>
      </c>
      <c r="I439" s="145" t="s">
        <v>103</v>
      </c>
      <c r="J439" s="145" t="s">
        <v>103</v>
      </c>
      <c r="K439" s="145" t="s">
        <v>103</v>
      </c>
      <c r="L439" s="145" t="s">
        <v>103</v>
      </c>
      <c r="M439" s="145" t="s">
        <v>103</v>
      </c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</row>
    <row r="440" spans="1:45" s="103" customFormat="1" ht="12.75" hidden="1">
      <c r="A440" s="145">
        <v>4</v>
      </c>
      <c r="B440" s="145">
        <f t="shared" si="65"/>
        <v>2.5</v>
      </c>
      <c r="C440" s="145">
        <f t="shared" si="63"/>
        <v>1.25</v>
      </c>
      <c r="D440" s="145">
        <f t="shared" si="64"/>
        <v>10</v>
      </c>
      <c r="E440" s="145" t="s">
        <v>103</v>
      </c>
      <c r="F440" s="145" t="s">
        <v>103</v>
      </c>
      <c r="G440" s="145" t="s">
        <v>103</v>
      </c>
      <c r="H440" s="145" t="s">
        <v>103</v>
      </c>
      <c r="I440" s="145" t="s">
        <v>103</v>
      </c>
      <c r="J440" s="145" t="s">
        <v>103</v>
      </c>
      <c r="K440" s="145" t="s">
        <v>103</v>
      </c>
      <c r="L440" s="145" t="s">
        <v>103</v>
      </c>
      <c r="M440" s="145" t="s">
        <v>103</v>
      </c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</row>
    <row r="441" spans="1:45" s="103" customFormat="1" ht="12.75" hidden="1">
      <c r="A441" s="145">
        <v>4</v>
      </c>
      <c r="B441" s="145">
        <f t="shared" si="65"/>
        <v>3</v>
      </c>
      <c r="C441" s="145">
        <f t="shared" si="63"/>
        <v>1.5</v>
      </c>
      <c r="D441" s="145">
        <f t="shared" si="64"/>
        <v>12</v>
      </c>
      <c r="E441" s="145" t="s">
        <v>103</v>
      </c>
      <c r="F441" s="145" t="s">
        <v>103</v>
      </c>
      <c r="G441" s="145" t="s">
        <v>103</v>
      </c>
      <c r="H441" s="145" t="s">
        <v>103</v>
      </c>
      <c r="I441" s="145" t="s">
        <v>103</v>
      </c>
      <c r="J441" s="145" t="s">
        <v>103</v>
      </c>
      <c r="K441" s="145" t="s">
        <v>103</v>
      </c>
      <c r="L441" s="145" t="s">
        <v>103</v>
      </c>
      <c r="M441" s="145" t="s">
        <v>103</v>
      </c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</row>
    <row r="442" spans="1:45" s="103" customFormat="1" ht="12.75" hidden="1">
      <c r="A442" s="145">
        <v>4</v>
      </c>
      <c r="B442" s="145">
        <f t="shared" si="65"/>
        <v>3.5</v>
      </c>
      <c r="C442" s="145">
        <f t="shared" si="63"/>
        <v>1.75</v>
      </c>
      <c r="D442" s="145">
        <f t="shared" si="64"/>
        <v>14</v>
      </c>
      <c r="E442" s="145" t="s">
        <v>103</v>
      </c>
      <c r="F442" s="145" t="s">
        <v>103</v>
      </c>
      <c r="G442" s="145" t="s">
        <v>103</v>
      </c>
      <c r="H442" s="145" t="s">
        <v>103</v>
      </c>
      <c r="I442" s="145" t="s">
        <v>103</v>
      </c>
      <c r="J442" s="145" t="s">
        <v>103</v>
      </c>
      <c r="K442" s="145" t="s">
        <v>103</v>
      </c>
      <c r="L442" s="145" t="s">
        <v>101</v>
      </c>
      <c r="M442" s="147" t="s">
        <v>111</v>
      </c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</row>
    <row r="443" spans="1:45" s="103" customFormat="1" ht="12.75" hidden="1">
      <c r="A443" s="145">
        <v>4</v>
      </c>
      <c r="B443" s="145">
        <f t="shared" si="65"/>
        <v>4</v>
      </c>
      <c r="C443" s="145">
        <f t="shared" si="63"/>
        <v>2</v>
      </c>
      <c r="D443" s="145">
        <f t="shared" si="64"/>
        <v>16</v>
      </c>
      <c r="E443" s="145" t="s">
        <v>103</v>
      </c>
      <c r="F443" s="145" t="s">
        <v>103</v>
      </c>
      <c r="G443" s="145" t="s">
        <v>103</v>
      </c>
      <c r="H443" s="145" t="s">
        <v>103</v>
      </c>
      <c r="I443" s="145" t="s">
        <v>103</v>
      </c>
      <c r="J443" s="145" t="s">
        <v>101</v>
      </c>
      <c r="K443" s="145" t="s">
        <v>101</v>
      </c>
      <c r="L443" s="145" t="s">
        <v>101</v>
      </c>
      <c r="M443" s="147" t="s">
        <v>111</v>
      </c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</row>
    <row r="444" spans="1:45" s="103" customFormat="1" ht="12.75" hidden="1">
      <c r="A444" s="145">
        <v>4</v>
      </c>
      <c r="B444" s="145">
        <f t="shared" si="65"/>
        <v>4.5</v>
      </c>
      <c r="C444" s="145">
        <f t="shared" si="63"/>
        <v>2.25</v>
      </c>
      <c r="D444" s="145">
        <f t="shared" si="64"/>
        <v>18</v>
      </c>
      <c r="E444" s="145" t="s">
        <v>103</v>
      </c>
      <c r="F444" s="145" t="s">
        <v>103</v>
      </c>
      <c r="G444" s="145" t="s">
        <v>103</v>
      </c>
      <c r="H444" s="145" t="s">
        <v>101</v>
      </c>
      <c r="I444" s="145" t="s">
        <v>101</v>
      </c>
      <c r="J444" s="145" t="s">
        <v>101</v>
      </c>
      <c r="K444" s="145" t="s">
        <v>101</v>
      </c>
      <c r="L444" s="145" t="s">
        <v>101</v>
      </c>
      <c r="M444" s="147" t="s">
        <v>111</v>
      </c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</row>
    <row r="445" spans="1:45" s="103" customFormat="1" ht="12.75" hidden="1">
      <c r="A445" s="145">
        <v>4</v>
      </c>
      <c r="B445" s="145">
        <f t="shared" si="65"/>
        <v>5</v>
      </c>
      <c r="C445" s="145">
        <f t="shared" si="63"/>
        <v>2.5</v>
      </c>
      <c r="D445" s="145">
        <f t="shared" si="64"/>
        <v>20</v>
      </c>
      <c r="E445" s="145" t="s">
        <v>103</v>
      </c>
      <c r="F445" s="145" t="s">
        <v>103</v>
      </c>
      <c r="G445" s="145" t="s">
        <v>101</v>
      </c>
      <c r="H445" s="145" t="s">
        <v>101</v>
      </c>
      <c r="I445" s="145" t="s">
        <v>101</v>
      </c>
      <c r="J445" s="145" t="s">
        <v>101</v>
      </c>
      <c r="K445" s="145" t="s">
        <v>101</v>
      </c>
      <c r="L445" s="145" t="s">
        <v>101</v>
      </c>
      <c r="M445" s="147" t="s">
        <v>111</v>
      </c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</row>
    <row r="446" spans="1:45" s="103" customFormat="1" ht="12.75" hidden="1">
      <c r="A446" s="145">
        <v>4</v>
      </c>
      <c r="B446" s="145">
        <f>B445+0.5</f>
        <v>5.5</v>
      </c>
      <c r="C446" s="145">
        <f t="shared" si="63"/>
        <v>2.75</v>
      </c>
      <c r="D446" s="145">
        <f t="shared" si="64"/>
        <v>22</v>
      </c>
      <c r="E446" s="145" t="s">
        <v>101</v>
      </c>
      <c r="F446" s="145" t="s">
        <v>101</v>
      </c>
      <c r="G446" s="145" t="s">
        <v>101</v>
      </c>
      <c r="H446" s="145" t="s">
        <v>101</v>
      </c>
      <c r="I446" s="145" t="s">
        <v>101</v>
      </c>
      <c r="J446" s="145" t="s">
        <v>101</v>
      </c>
      <c r="K446" s="147" t="s">
        <v>102</v>
      </c>
      <c r="L446" s="147" t="s">
        <v>111</v>
      </c>
      <c r="M446" s="147" t="s">
        <v>111</v>
      </c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</row>
    <row r="447" spans="1:45" s="103" customFormat="1" ht="12.75" hidden="1">
      <c r="A447" s="145">
        <v>4</v>
      </c>
      <c r="B447" s="145">
        <f t="shared" si="65"/>
        <v>6</v>
      </c>
      <c r="C447" s="145">
        <f t="shared" si="63"/>
        <v>3</v>
      </c>
      <c r="D447" s="145">
        <f t="shared" si="64"/>
        <v>24</v>
      </c>
      <c r="E447" s="145" t="s">
        <v>101</v>
      </c>
      <c r="F447" s="145" t="s">
        <v>101</v>
      </c>
      <c r="G447" s="145" t="s">
        <v>101</v>
      </c>
      <c r="H447" s="145" t="s">
        <v>101</v>
      </c>
      <c r="I447" s="145" t="s">
        <v>101</v>
      </c>
      <c r="J447" s="147" t="s">
        <v>102</v>
      </c>
      <c r="K447" s="147" t="s">
        <v>102</v>
      </c>
      <c r="L447" s="147" t="s">
        <v>111</v>
      </c>
      <c r="M447" s="147" t="s">
        <v>111</v>
      </c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</row>
    <row r="448" spans="1:45" s="103" customFormat="1" ht="12.75" hidden="1">
      <c r="A448" s="145">
        <v>4</v>
      </c>
      <c r="B448" s="145">
        <f t="shared" si="65"/>
        <v>6.5</v>
      </c>
      <c r="C448" s="145">
        <f t="shared" si="63"/>
        <v>3.25</v>
      </c>
      <c r="D448" s="145">
        <f t="shared" si="64"/>
        <v>26</v>
      </c>
      <c r="E448" s="145" t="s">
        <v>101</v>
      </c>
      <c r="F448" s="145" t="s">
        <v>101</v>
      </c>
      <c r="G448" s="145" t="s">
        <v>101</v>
      </c>
      <c r="H448" s="147" t="s">
        <v>102</v>
      </c>
      <c r="I448" s="147" t="s">
        <v>102</v>
      </c>
      <c r="J448" s="147" t="s">
        <v>102</v>
      </c>
      <c r="K448" s="147" t="s">
        <v>102</v>
      </c>
      <c r="L448" s="147" t="s">
        <v>111</v>
      </c>
      <c r="M448" s="147" t="s">
        <v>111</v>
      </c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</row>
    <row r="449" spans="1:45" s="103" customFormat="1" ht="12.75" hidden="1">
      <c r="A449" s="145">
        <v>4</v>
      </c>
      <c r="B449" s="145">
        <f t="shared" si="65"/>
        <v>7</v>
      </c>
      <c r="C449" s="145">
        <f t="shared" si="63"/>
        <v>3.5</v>
      </c>
      <c r="D449" s="145">
        <f t="shared" si="64"/>
        <v>28</v>
      </c>
      <c r="E449" s="145" t="s">
        <v>101</v>
      </c>
      <c r="F449" s="145" t="s">
        <v>101</v>
      </c>
      <c r="G449" s="147" t="s">
        <v>102</v>
      </c>
      <c r="H449" s="147" t="s">
        <v>102</v>
      </c>
      <c r="I449" s="147" t="s">
        <v>102</v>
      </c>
      <c r="J449" s="147" t="s">
        <v>102</v>
      </c>
      <c r="K449" s="147" t="s">
        <v>102</v>
      </c>
      <c r="L449" s="147" t="s">
        <v>111</v>
      </c>
      <c r="M449" s="147" t="s">
        <v>111</v>
      </c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</row>
    <row r="450" spans="1:45" s="103" customFormat="1" ht="12.75" hidden="1">
      <c r="A450" s="145">
        <v>4</v>
      </c>
      <c r="B450" s="145">
        <f>B449+0.5</f>
        <v>7.5</v>
      </c>
      <c r="C450" s="145">
        <f t="shared" si="63"/>
        <v>3.75</v>
      </c>
      <c r="D450" s="145">
        <f t="shared" si="64"/>
        <v>30</v>
      </c>
      <c r="E450" s="145" t="s">
        <v>101</v>
      </c>
      <c r="F450" s="147" t="s">
        <v>102</v>
      </c>
      <c r="G450" s="147" t="s">
        <v>102</v>
      </c>
      <c r="H450" s="147" t="s">
        <v>102</v>
      </c>
      <c r="I450" s="147" t="s">
        <v>102</v>
      </c>
      <c r="J450" s="147" t="s">
        <v>102</v>
      </c>
      <c r="K450" s="147" t="s">
        <v>111</v>
      </c>
      <c r="L450" s="147" t="s">
        <v>111</v>
      </c>
      <c r="M450" s="147" t="s">
        <v>111</v>
      </c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</row>
    <row r="451" spans="1:45" s="103" customFormat="1" ht="12.75" hidden="1">
      <c r="A451" s="145">
        <v>4</v>
      </c>
      <c r="B451" s="145">
        <f t="shared" si="65"/>
        <v>8</v>
      </c>
      <c r="C451" s="145">
        <f t="shared" si="63"/>
        <v>4</v>
      </c>
      <c r="D451" s="145">
        <f t="shared" si="64"/>
        <v>32</v>
      </c>
      <c r="E451" s="147" t="s">
        <v>102</v>
      </c>
      <c r="F451" s="147" t="s">
        <v>102</v>
      </c>
      <c r="G451" s="147" t="s">
        <v>102</v>
      </c>
      <c r="H451" s="147" t="s">
        <v>102</v>
      </c>
      <c r="I451" s="147" t="s">
        <v>102</v>
      </c>
      <c r="J451" s="147" t="s">
        <v>102</v>
      </c>
      <c r="K451" s="147" t="s">
        <v>111</v>
      </c>
      <c r="L451" s="147" t="s">
        <v>111</v>
      </c>
      <c r="M451" s="147" t="s">
        <v>111</v>
      </c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</row>
    <row r="452" spans="1:45" s="103" customFormat="1" ht="12.75" hidden="1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</row>
    <row r="453" spans="1:45" s="103" customFormat="1" ht="12.75" hidden="1">
      <c r="A453" s="145"/>
      <c r="B453" s="145"/>
      <c r="C453" s="145"/>
      <c r="D453" s="145"/>
      <c r="E453" s="251">
        <v>7</v>
      </c>
      <c r="F453" s="252"/>
      <c r="G453" s="252"/>
      <c r="H453" s="252"/>
      <c r="I453" s="252"/>
      <c r="J453" s="252"/>
      <c r="K453" s="252"/>
      <c r="L453" s="252"/>
      <c r="M453" s="253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</row>
    <row r="454" spans="1:45" s="103" customFormat="1" ht="12.75" hidden="1">
      <c r="A454" s="145" t="s">
        <v>107</v>
      </c>
      <c r="B454" s="145" t="s">
        <v>108</v>
      </c>
      <c r="C454" s="145" t="s">
        <v>109</v>
      </c>
      <c r="D454" s="145" t="s">
        <v>110</v>
      </c>
      <c r="E454" s="145">
        <v>7</v>
      </c>
      <c r="F454" s="145">
        <v>8</v>
      </c>
      <c r="G454" s="145">
        <v>9</v>
      </c>
      <c r="H454" s="145">
        <v>10</v>
      </c>
      <c r="I454" s="145">
        <v>11</v>
      </c>
      <c r="J454" s="145">
        <v>12</v>
      </c>
      <c r="K454" s="145">
        <v>13</v>
      </c>
      <c r="L454" s="145">
        <v>14</v>
      </c>
      <c r="M454" s="145">
        <v>15</v>
      </c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</row>
    <row r="455" spans="1:45" s="103" customFormat="1" ht="12.75" hidden="1">
      <c r="A455" s="145">
        <v>4.5</v>
      </c>
      <c r="B455" s="145">
        <v>1</v>
      </c>
      <c r="C455" s="145">
        <f>B455/2</f>
        <v>0.5</v>
      </c>
      <c r="D455" s="145">
        <f>A455*B455</f>
        <v>4.5</v>
      </c>
      <c r="E455" s="145" t="s">
        <v>103</v>
      </c>
      <c r="F455" s="145" t="s">
        <v>103</v>
      </c>
      <c r="G455" s="145" t="s">
        <v>103</v>
      </c>
      <c r="H455" s="145" t="s">
        <v>103</v>
      </c>
      <c r="I455" s="145" t="s">
        <v>103</v>
      </c>
      <c r="J455" s="145" t="s">
        <v>103</v>
      </c>
      <c r="K455" s="145" t="s">
        <v>103</v>
      </c>
      <c r="L455" s="145" t="s">
        <v>103</v>
      </c>
      <c r="M455" s="145" t="s">
        <v>103</v>
      </c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</row>
    <row r="456" spans="1:45" s="103" customFormat="1" ht="12.75" hidden="1">
      <c r="A456" s="145">
        <v>4.5</v>
      </c>
      <c r="B456" s="145">
        <f>B455+0.5</f>
        <v>1.5</v>
      </c>
      <c r="C456" s="145">
        <f aca="true" t="shared" si="66" ref="C456:C469">B456/2</f>
        <v>0.75</v>
      </c>
      <c r="D456" s="145">
        <f aca="true" t="shared" si="67" ref="D456:D469">A456*B456</f>
        <v>6.75</v>
      </c>
      <c r="E456" s="145" t="s">
        <v>103</v>
      </c>
      <c r="F456" s="145" t="s">
        <v>103</v>
      </c>
      <c r="G456" s="145" t="s">
        <v>103</v>
      </c>
      <c r="H456" s="145" t="s">
        <v>103</v>
      </c>
      <c r="I456" s="145" t="s">
        <v>103</v>
      </c>
      <c r="J456" s="145" t="s">
        <v>103</v>
      </c>
      <c r="K456" s="145" t="s">
        <v>103</v>
      </c>
      <c r="L456" s="145" t="s">
        <v>103</v>
      </c>
      <c r="M456" s="145" t="s">
        <v>103</v>
      </c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</row>
    <row r="457" spans="1:45" s="103" customFormat="1" ht="12.75" hidden="1">
      <c r="A457" s="145">
        <v>4.5</v>
      </c>
      <c r="B457" s="145">
        <f aca="true" t="shared" si="68" ref="B457:B469">B456+0.5</f>
        <v>2</v>
      </c>
      <c r="C457" s="145">
        <f t="shared" si="66"/>
        <v>1</v>
      </c>
      <c r="D457" s="145">
        <f t="shared" si="67"/>
        <v>9</v>
      </c>
      <c r="E457" s="145" t="s">
        <v>103</v>
      </c>
      <c r="F457" s="145" t="s">
        <v>103</v>
      </c>
      <c r="G457" s="145" t="s">
        <v>103</v>
      </c>
      <c r="H457" s="145" t="s">
        <v>103</v>
      </c>
      <c r="I457" s="145" t="s">
        <v>103</v>
      </c>
      <c r="J457" s="145" t="s">
        <v>103</v>
      </c>
      <c r="K457" s="145" t="s">
        <v>103</v>
      </c>
      <c r="L457" s="145" t="s">
        <v>103</v>
      </c>
      <c r="M457" s="145" t="s">
        <v>103</v>
      </c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</row>
    <row r="458" spans="1:45" s="103" customFormat="1" ht="12.75" hidden="1">
      <c r="A458" s="145">
        <v>4.5</v>
      </c>
      <c r="B458" s="145">
        <f t="shared" si="68"/>
        <v>2.5</v>
      </c>
      <c r="C458" s="145">
        <f t="shared" si="66"/>
        <v>1.25</v>
      </c>
      <c r="D458" s="145">
        <f t="shared" si="67"/>
        <v>11.25</v>
      </c>
      <c r="E458" s="145" t="s">
        <v>103</v>
      </c>
      <c r="F458" s="145" t="s">
        <v>103</v>
      </c>
      <c r="G458" s="145" t="s">
        <v>103</v>
      </c>
      <c r="H458" s="145" t="s">
        <v>103</v>
      </c>
      <c r="I458" s="145" t="s">
        <v>103</v>
      </c>
      <c r="J458" s="145" t="s">
        <v>103</v>
      </c>
      <c r="K458" s="145" t="s">
        <v>103</v>
      </c>
      <c r="L458" s="145" t="s">
        <v>103</v>
      </c>
      <c r="M458" s="145" t="s">
        <v>103</v>
      </c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</row>
    <row r="459" spans="1:45" s="103" customFormat="1" ht="12.75" hidden="1">
      <c r="A459" s="145">
        <v>4.5</v>
      </c>
      <c r="B459" s="145">
        <f t="shared" si="68"/>
        <v>3</v>
      </c>
      <c r="C459" s="145">
        <f t="shared" si="66"/>
        <v>1.5</v>
      </c>
      <c r="D459" s="145">
        <f t="shared" si="67"/>
        <v>13.5</v>
      </c>
      <c r="E459" s="145" t="s">
        <v>103</v>
      </c>
      <c r="F459" s="145" t="s">
        <v>103</v>
      </c>
      <c r="G459" s="145" t="s">
        <v>103</v>
      </c>
      <c r="H459" s="145" t="s">
        <v>103</v>
      </c>
      <c r="I459" s="145" t="s">
        <v>103</v>
      </c>
      <c r="J459" s="145" t="s">
        <v>103</v>
      </c>
      <c r="K459" s="145" t="s">
        <v>103</v>
      </c>
      <c r="L459" s="145" t="s">
        <v>103</v>
      </c>
      <c r="M459" s="145" t="s">
        <v>101</v>
      </c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</row>
    <row r="460" spans="1:45" s="103" customFormat="1" ht="12.75" hidden="1">
      <c r="A460" s="145">
        <v>4.5</v>
      </c>
      <c r="B460" s="145">
        <f t="shared" si="68"/>
        <v>3.5</v>
      </c>
      <c r="C460" s="145">
        <f t="shared" si="66"/>
        <v>1.75</v>
      </c>
      <c r="D460" s="145">
        <f t="shared" si="67"/>
        <v>15.75</v>
      </c>
      <c r="E460" s="145" t="s">
        <v>103</v>
      </c>
      <c r="F460" s="145" t="s">
        <v>103</v>
      </c>
      <c r="G460" s="145" t="s">
        <v>103</v>
      </c>
      <c r="H460" s="145" t="s">
        <v>103</v>
      </c>
      <c r="I460" s="145" t="s">
        <v>103</v>
      </c>
      <c r="J460" s="145" t="s">
        <v>101</v>
      </c>
      <c r="K460" s="145" t="s">
        <v>101</v>
      </c>
      <c r="L460" s="145" t="s">
        <v>101</v>
      </c>
      <c r="M460" s="147" t="s">
        <v>111</v>
      </c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</row>
    <row r="461" spans="1:45" s="103" customFormat="1" ht="12.75" hidden="1">
      <c r="A461" s="145">
        <v>4.5</v>
      </c>
      <c r="B461" s="145">
        <f t="shared" si="68"/>
        <v>4</v>
      </c>
      <c r="C461" s="145">
        <f t="shared" si="66"/>
        <v>2</v>
      </c>
      <c r="D461" s="145">
        <f t="shared" si="67"/>
        <v>18</v>
      </c>
      <c r="E461" s="145" t="s">
        <v>103</v>
      </c>
      <c r="F461" s="145" t="s">
        <v>103</v>
      </c>
      <c r="G461" s="145" t="s">
        <v>103</v>
      </c>
      <c r="H461" s="145" t="s">
        <v>101</v>
      </c>
      <c r="I461" s="145" t="s">
        <v>101</v>
      </c>
      <c r="J461" s="145" t="s">
        <v>101</v>
      </c>
      <c r="K461" s="145" t="s">
        <v>101</v>
      </c>
      <c r="L461" s="145" t="s">
        <v>101</v>
      </c>
      <c r="M461" s="147" t="s">
        <v>111</v>
      </c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</row>
    <row r="462" spans="1:45" s="103" customFormat="1" ht="12.75" hidden="1">
      <c r="A462" s="145">
        <v>4.5</v>
      </c>
      <c r="B462" s="145">
        <f t="shared" si="68"/>
        <v>4.5</v>
      </c>
      <c r="C462" s="145">
        <f t="shared" si="66"/>
        <v>2.25</v>
      </c>
      <c r="D462" s="145">
        <f t="shared" si="67"/>
        <v>20.25</v>
      </c>
      <c r="E462" s="145" t="s">
        <v>103</v>
      </c>
      <c r="F462" s="145" t="s">
        <v>103</v>
      </c>
      <c r="G462" s="145" t="s">
        <v>101</v>
      </c>
      <c r="H462" s="145" t="s">
        <v>101</v>
      </c>
      <c r="I462" s="145" t="s">
        <v>101</v>
      </c>
      <c r="J462" s="145" t="s">
        <v>101</v>
      </c>
      <c r="K462" s="145" t="s">
        <v>101</v>
      </c>
      <c r="L462" s="145" t="s">
        <v>101</v>
      </c>
      <c r="M462" s="147" t="s">
        <v>111</v>
      </c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</row>
    <row r="463" spans="1:45" s="103" customFormat="1" ht="12.75" hidden="1">
      <c r="A463" s="145">
        <v>4.5</v>
      </c>
      <c r="B463" s="145">
        <f t="shared" si="68"/>
        <v>5</v>
      </c>
      <c r="C463" s="145">
        <f t="shared" si="66"/>
        <v>2.5</v>
      </c>
      <c r="D463" s="145">
        <f t="shared" si="67"/>
        <v>22.5</v>
      </c>
      <c r="E463" s="145" t="s">
        <v>103</v>
      </c>
      <c r="F463" s="145" t="s">
        <v>101</v>
      </c>
      <c r="G463" s="145" t="s">
        <v>101</v>
      </c>
      <c r="H463" s="145" t="s">
        <v>101</v>
      </c>
      <c r="I463" s="145" t="s">
        <v>101</v>
      </c>
      <c r="J463" s="145" t="s">
        <v>101</v>
      </c>
      <c r="K463" s="147" t="s">
        <v>102</v>
      </c>
      <c r="L463" s="147" t="s">
        <v>102</v>
      </c>
      <c r="M463" s="147" t="s">
        <v>111</v>
      </c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</row>
    <row r="464" spans="1:45" s="103" customFormat="1" ht="12.75" hidden="1">
      <c r="A464" s="145">
        <v>4.5</v>
      </c>
      <c r="B464" s="145">
        <f t="shared" si="68"/>
        <v>5.5</v>
      </c>
      <c r="C464" s="145">
        <f t="shared" si="66"/>
        <v>2.75</v>
      </c>
      <c r="D464" s="145">
        <f t="shared" si="67"/>
        <v>24.75</v>
      </c>
      <c r="E464" s="145" t="s">
        <v>101</v>
      </c>
      <c r="F464" s="145" t="s">
        <v>101</v>
      </c>
      <c r="G464" s="145" t="s">
        <v>101</v>
      </c>
      <c r="H464" s="145" t="s">
        <v>101</v>
      </c>
      <c r="I464" s="147" t="s">
        <v>102</v>
      </c>
      <c r="J464" s="147" t="s">
        <v>102</v>
      </c>
      <c r="K464" s="147" t="s">
        <v>102</v>
      </c>
      <c r="L464" s="147" t="s">
        <v>111</v>
      </c>
      <c r="M464" s="147" t="s">
        <v>111</v>
      </c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</row>
    <row r="465" spans="1:45" s="103" customFormat="1" ht="12.75" hidden="1">
      <c r="A465" s="145">
        <v>4.5</v>
      </c>
      <c r="B465" s="145">
        <f t="shared" si="68"/>
        <v>6</v>
      </c>
      <c r="C465" s="145">
        <f t="shared" si="66"/>
        <v>3</v>
      </c>
      <c r="D465" s="145">
        <f t="shared" si="67"/>
        <v>27</v>
      </c>
      <c r="E465" s="145" t="s">
        <v>101</v>
      </c>
      <c r="F465" s="145" t="s">
        <v>101</v>
      </c>
      <c r="G465" s="145" t="s">
        <v>101</v>
      </c>
      <c r="H465" s="147" t="s">
        <v>102</v>
      </c>
      <c r="I465" s="147" t="s">
        <v>102</v>
      </c>
      <c r="J465" s="147" t="s">
        <v>102</v>
      </c>
      <c r="K465" s="147" t="s">
        <v>102</v>
      </c>
      <c r="L465" s="147" t="s">
        <v>111</v>
      </c>
      <c r="M465" s="147" t="s">
        <v>111</v>
      </c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</row>
    <row r="466" spans="1:45" s="103" customFormat="1" ht="12.75" hidden="1">
      <c r="A466" s="145">
        <v>4.5</v>
      </c>
      <c r="B466" s="145">
        <f t="shared" si="68"/>
        <v>6.5</v>
      </c>
      <c r="C466" s="145">
        <f t="shared" si="66"/>
        <v>3.25</v>
      </c>
      <c r="D466" s="145">
        <f t="shared" si="67"/>
        <v>29.25</v>
      </c>
      <c r="E466" s="145" t="s">
        <v>101</v>
      </c>
      <c r="F466" s="145" t="s">
        <v>101</v>
      </c>
      <c r="G466" s="147" t="s">
        <v>102</v>
      </c>
      <c r="H466" s="147" t="s">
        <v>102</v>
      </c>
      <c r="I466" s="147" t="s">
        <v>102</v>
      </c>
      <c r="J466" s="147" t="s">
        <v>102</v>
      </c>
      <c r="K466" s="147" t="s">
        <v>102</v>
      </c>
      <c r="L466" s="147" t="s">
        <v>111</v>
      </c>
      <c r="M466" s="147" t="s">
        <v>111</v>
      </c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</row>
    <row r="467" spans="1:45" s="103" customFormat="1" ht="12.75" hidden="1">
      <c r="A467" s="145">
        <v>4.5</v>
      </c>
      <c r="B467" s="145">
        <f t="shared" si="68"/>
        <v>7</v>
      </c>
      <c r="C467" s="145">
        <f t="shared" si="66"/>
        <v>3.5</v>
      </c>
      <c r="D467" s="145">
        <f t="shared" si="67"/>
        <v>31.5</v>
      </c>
      <c r="E467" s="145" t="s">
        <v>101</v>
      </c>
      <c r="F467" s="147" t="s">
        <v>102</v>
      </c>
      <c r="G467" s="147" t="s">
        <v>102</v>
      </c>
      <c r="H467" s="147" t="s">
        <v>102</v>
      </c>
      <c r="I467" s="147" t="s">
        <v>102</v>
      </c>
      <c r="J467" s="147" t="s">
        <v>102</v>
      </c>
      <c r="K467" s="147" t="s">
        <v>102</v>
      </c>
      <c r="L467" s="147" t="s">
        <v>111</v>
      </c>
      <c r="M467" s="147" t="s">
        <v>111</v>
      </c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</row>
    <row r="468" spans="1:45" s="103" customFormat="1" ht="12.75" hidden="1">
      <c r="A468" s="145">
        <v>4.5</v>
      </c>
      <c r="B468" s="145">
        <f t="shared" si="68"/>
        <v>7.5</v>
      </c>
      <c r="C468" s="145">
        <f t="shared" si="66"/>
        <v>3.75</v>
      </c>
      <c r="D468" s="145">
        <f t="shared" si="67"/>
        <v>33.75</v>
      </c>
      <c r="E468" s="147" t="s">
        <v>102</v>
      </c>
      <c r="F468" s="147" t="s">
        <v>102</v>
      </c>
      <c r="G468" s="147" t="s">
        <v>102</v>
      </c>
      <c r="H468" s="147" t="s">
        <v>102</v>
      </c>
      <c r="I468" s="147" t="s">
        <v>102</v>
      </c>
      <c r="J468" s="147" t="s">
        <v>102</v>
      </c>
      <c r="K468" s="147" t="s">
        <v>111</v>
      </c>
      <c r="L468" s="147" t="s">
        <v>111</v>
      </c>
      <c r="M468" s="147" t="s">
        <v>111</v>
      </c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</row>
    <row r="469" spans="1:45" s="103" customFormat="1" ht="12.75" hidden="1">
      <c r="A469" s="145">
        <v>4.5</v>
      </c>
      <c r="B469" s="145">
        <f t="shared" si="68"/>
        <v>8</v>
      </c>
      <c r="C469" s="145">
        <f t="shared" si="66"/>
        <v>4</v>
      </c>
      <c r="D469" s="145">
        <f t="shared" si="67"/>
        <v>36</v>
      </c>
      <c r="E469" s="147" t="s">
        <v>102</v>
      </c>
      <c r="F469" s="147" t="s">
        <v>102</v>
      </c>
      <c r="G469" s="147" t="s">
        <v>102</v>
      </c>
      <c r="H469" s="147" t="s">
        <v>102</v>
      </c>
      <c r="I469" s="147" t="s">
        <v>102</v>
      </c>
      <c r="J469" s="147" t="s">
        <v>102</v>
      </c>
      <c r="K469" s="147" t="s">
        <v>111</v>
      </c>
      <c r="L469" s="147" t="s">
        <v>111</v>
      </c>
      <c r="M469" s="147" t="s">
        <v>111</v>
      </c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</row>
    <row r="470" spans="1:45" s="103" customFormat="1" ht="12.75" hidden="1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</row>
    <row r="471" spans="1:45" s="103" customFormat="1" ht="12.75" hidden="1">
      <c r="A471" s="145"/>
      <c r="B471" s="145"/>
      <c r="C471" s="145"/>
      <c r="D471" s="145"/>
      <c r="E471" s="251">
        <v>7</v>
      </c>
      <c r="F471" s="252"/>
      <c r="G471" s="252"/>
      <c r="H471" s="252"/>
      <c r="I471" s="252"/>
      <c r="J471" s="252"/>
      <c r="K471" s="252"/>
      <c r="L471" s="252"/>
      <c r="M471" s="253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</row>
    <row r="472" spans="1:45" s="103" customFormat="1" ht="12.75" hidden="1">
      <c r="A472" s="145" t="s">
        <v>107</v>
      </c>
      <c r="B472" s="145" t="s">
        <v>108</v>
      </c>
      <c r="C472" s="145" t="s">
        <v>109</v>
      </c>
      <c r="D472" s="145" t="s">
        <v>110</v>
      </c>
      <c r="E472" s="145">
        <v>7</v>
      </c>
      <c r="F472" s="145">
        <v>8</v>
      </c>
      <c r="G472" s="145">
        <v>9</v>
      </c>
      <c r="H472" s="145">
        <v>10</v>
      </c>
      <c r="I472" s="145">
        <v>11</v>
      </c>
      <c r="J472" s="145">
        <v>12</v>
      </c>
      <c r="K472" s="145">
        <v>13</v>
      </c>
      <c r="L472" s="145">
        <v>14</v>
      </c>
      <c r="M472" s="145">
        <v>15</v>
      </c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</row>
    <row r="473" spans="1:45" s="103" customFormat="1" ht="12.75" hidden="1">
      <c r="A473" s="145">
        <v>5</v>
      </c>
      <c r="B473" s="145">
        <v>1</v>
      </c>
      <c r="C473" s="145">
        <f>B473/2</f>
        <v>0.5</v>
      </c>
      <c r="D473" s="145">
        <f>A473*B473</f>
        <v>5</v>
      </c>
      <c r="E473" s="145" t="s">
        <v>103</v>
      </c>
      <c r="F473" s="145" t="s">
        <v>103</v>
      </c>
      <c r="G473" s="145" t="s">
        <v>103</v>
      </c>
      <c r="H473" s="145" t="s">
        <v>103</v>
      </c>
      <c r="I473" s="145" t="s">
        <v>103</v>
      </c>
      <c r="J473" s="145" t="s">
        <v>103</v>
      </c>
      <c r="K473" s="145" t="s">
        <v>103</v>
      </c>
      <c r="L473" s="145" t="s">
        <v>103</v>
      </c>
      <c r="M473" s="145" t="s">
        <v>103</v>
      </c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</row>
    <row r="474" spans="1:45" s="103" customFormat="1" ht="12.75" hidden="1">
      <c r="A474" s="145">
        <v>5</v>
      </c>
      <c r="B474" s="145">
        <f>B473+0.5</f>
        <v>1.5</v>
      </c>
      <c r="C474" s="145">
        <f aca="true" t="shared" si="69" ref="C474:C487">B474/2</f>
        <v>0.75</v>
      </c>
      <c r="D474" s="145">
        <f aca="true" t="shared" si="70" ref="D474:D487">A474*B474</f>
        <v>7.5</v>
      </c>
      <c r="E474" s="145" t="s">
        <v>103</v>
      </c>
      <c r="F474" s="145" t="s">
        <v>103</v>
      </c>
      <c r="G474" s="145" t="s">
        <v>103</v>
      </c>
      <c r="H474" s="145" t="s">
        <v>103</v>
      </c>
      <c r="I474" s="145" t="s">
        <v>103</v>
      </c>
      <c r="J474" s="145" t="s">
        <v>103</v>
      </c>
      <c r="K474" s="145" t="s">
        <v>103</v>
      </c>
      <c r="L474" s="145" t="s">
        <v>103</v>
      </c>
      <c r="M474" s="145" t="s">
        <v>103</v>
      </c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</row>
    <row r="475" spans="1:45" s="103" customFormat="1" ht="12.75" hidden="1">
      <c r="A475" s="145">
        <v>5</v>
      </c>
      <c r="B475" s="145">
        <f aca="true" t="shared" si="71" ref="B475:B487">B474+0.5</f>
        <v>2</v>
      </c>
      <c r="C475" s="145">
        <f t="shared" si="69"/>
        <v>1</v>
      </c>
      <c r="D475" s="145">
        <f t="shared" si="70"/>
        <v>10</v>
      </c>
      <c r="E475" s="145" t="s">
        <v>103</v>
      </c>
      <c r="F475" s="145" t="s">
        <v>103</v>
      </c>
      <c r="G475" s="145" t="s">
        <v>103</v>
      </c>
      <c r="H475" s="145" t="s">
        <v>103</v>
      </c>
      <c r="I475" s="145" t="s">
        <v>103</v>
      </c>
      <c r="J475" s="145" t="s">
        <v>103</v>
      </c>
      <c r="K475" s="145" t="s">
        <v>103</v>
      </c>
      <c r="L475" s="145" t="s">
        <v>103</v>
      </c>
      <c r="M475" s="145" t="s">
        <v>103</v>
      </c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</row>
    <row r="476" spans="1:45" s="103" customFormat="1" ht="12.75" hidden="1">
      <c r="A476" s="145">
        <v>5</v>
      </c>
      <c r="B476" s="145">
        <f t="shared" si="71"/>
        <v>2.5</v>
      </c>
      <c r="C476" s="145">
        <f t="shared" si="69"/>
        <v>1.25</v>
      </c>
      <c r="D476" s="145">
        <f t="shared" si="70"/>
        <v>12.5</v>
      </c>
      <c r="E476" s="145" t="s">
        <v>103</v>
      </c>
      <c r="F476" s="145" t="s">
        <v>103</v>
      </c>
      <c r="G476" s="145" t="s">
        <v>103</v>
      </c>
      <c r="H476" s="145" t="s">
        <v>103</v>
      </c>
      <c r="I476" s="145" t="s">
        <v>103</v>
      </c>
      <c r="J476" s="145" t="s">
        <v>103</v>
      </c>
      <c r="K476" s="145" t="s">
        <v>103</v>
      </c>
      <c r="L476" s="145" t="s">
        <v>103</v>
      </c>
      <c r="M476" s="145" t="s">
        <v>103</v>
      </c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</row>
    <row r="477" spans="1:45" s="103" customFormat="1" ht="12.75" hidden="1">
      <c r="A477" s="145">
        <v>5</v>
      </c>
      <c r="B477" s="145">
        <f t="shared" si="71"/>
        <v>3</v>
      </c>
      <c r="C477" s="145">
        <f t="shared" si="69"/>
        <v>1.5</v>
      </c>
      <c r="D477" s="145">
        <f t="shared" si="70"/>
        <v>15</v>
      </c>
      <c r="E477" s="145" t="s">
        <v>103</v>
      </c>
      <c r="F477" s="145" t="s">
        <v>103</v>
      </c>
      <c r="G477" s="145" t="s">
        <v>103</v>
      </c>
      <c r="H477" s="145" t="s">
        <v>103</v>
      </c>
      <c r="I477" s="145" t="s">
        <v>103</v>
      </c>
      <c r="J477" s="145" t="s">
        <v>103</v>
      </c>
      <c r="K477" s="145" t="s">
        <v>101</v>
      </c>
      <c r="L477" s="145" t="s">
        <v>101</v>
      </c>
      <c r="M477" s="145" t="s">
        <v>101</v>
      </c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</row>
    <row r="478" spans="1:45" s="103" customFormat="1" ht="12.75" hidden="1">
      <c r="A478" s="145">
        <v>5</v>
      </c>
      <c r="B478" s="145">
        <f t="shared" si="71"/>
        <v>3.5</v>
      </c>
      <c r="C478" s="145">
        <f t="shared" si="69"/>
        <v>1.75</v>
      </c>
      <c r="D478" s="145">
        <f t="shared" si="70"/>
        <v>17.5</v>
      </c>
      <c r="E478" s="145" t="s">
        <v>103</v>
      </c>
      <c r="F478" s="145" t="s">
        <v>103</v>
      </c>
      <c r="G478" s="145" t="s">
        <v>103</v>
      </c>
      <c r="H478" s="145" t="s">
        <v>103</v>
      </c>
      <c r="I478" s="145" t="s">
        <v>101</v>
      </c>
      <c r="J478" s="145" t="s">
        <v>101</v>
      </c>
      <c r="K478" s="145" t="s">
        <v>101</v>
      </c>
      <c r="L478" s="145" t="s">
        <v>101</v>
      </c>
      <c r="M478" s="147" t="s">
        <v>111</v>
      </c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</row>
    <row r="479" spans="1:45" s="103" customFormat="1" ht="12.75" hidden="1">
      <c r="A479" s="145">
        <v>5</v>
      </c>
      <c r="B479" s="145">
        <f t="shared" si="71"/>
        <v>4</v>
      </c>
      <c r="C479" s="145">
        <f t="shared" si="69"/>
        <v>2</v>
      </c>
      <c r="D479" s="145">
        <f t="shared" si="70"/>
        <v>20</v>
      </c>
      <c r="E479" s="145" t="s">
        <v>103</v>
      </c>
      <c r="F479" s="145" t="s">
        <v>103</v>
      </c>
      <c r="G479" s="145" t="s">
        <v>101</v>
      </c>
      <c r="H479" s="145" t="s">
        <v>101</v>
      </c>
      <c r="I479" s="145" t="s">
        <v>101</v>
      </c>
      <c r="J479" s="145" t="s">
        <v>101</v>
      </c>
      <c r="K479" s="145" t="s">
        <v>101</v>
      </c>
      <c r="L479" s="145" t="s">
        <v>101</v>
      </c>
      <c r="M479" s="147" t="s">
        <v>111</v>
      </c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</row>
    <row r="480" spans="1:45" s="103" customFormat="1" ht="12.75" hidden="1">
      <c r="A480" s="145">
        <v>5</v>
      </c>
      <c r="B480" s="145">
        <f t="shared" si="71"/>
        <v>4.5</v>
      </c>
      <c r="C480" s="145">
        <f t="shared" si="69"/>
        <v>2.25</v>
      </c>
      <c r="D480" s="145">
        <f t="shared" si="70"/>
        <v>22.5</v>
      </c>
      <c r="E480" s="145" t="s">
        <v>103</v>
      </c>
      <c r="F480" s="145" t="s">
        <v>101</v>
      </c>
      <c r="G480" s="145" t="s">
        <v>101</v>
      </c>
      <c r="H480" s="145" t="s">
        <v>101</v>
      </c>
      <c r="I480" s="145" t="s">
        <v>101</v>
      </c>
      <c r="J480" s="145" t="s">
        <v>101</v>
      </c>
      <c r="K480" s="147" t="s">
        <v>102</v>
      </c>
      <c r="L480" s="147" t="s">
        <v>102</v>
      </c>
      <c r="M480" s="147" t="s">
        <v>111</v>
      </c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</row>
    <row r="481" spans="1:45" s="103" customFormat="1" ht="12.75" hidden="1">
      <c r="A481" s="145">
        <v>5</v>
      </c>
      <c r="B481" s="145">
        <f t="shared" si="71"/>
        <v>5</v>
      </c>
      <c r="C481" s="145">
        <f t="shared" si="69"/>
        <v>2.5</v>
      </c>
      <c r="D481" s="145">
        <f t="shared" si="70"/>
        <v>25</v>
      </c>
      <c r="E481" s="145" t="s">
        <v>101</v>
      </c>
      <c r="F481" s="145" t="s">
        <v>101</v>
      </c>
      <c r="G481" s="145" t="s">
        <v>101</v>
      </c>
      <c r="H481" s="145" t="s">
        <v>101</v>
      </c>
      <c r="I481" s="145" t="s">
        <v>101</v>
      </c>
      <c r="J481" s="147" t="s">
        <v>102</v>
      </c>
      <c r="K481" s="147" t="s">
        <v>102</v>
      </c>
      <c r="L481" s="147" t="s">
        <v>102</v>
      </c>
      <c r="M481" s="147" t="s">
        <v>111</v>
      </c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</row>
    <row r="482" spans="1:45" s="103" customFormat="1" ht="12.75" hidden="1">
      <c r="A482" s="145">
        <v>5</v>
      </c>
      <c r="B482" s="145">
        <f t="shared" si="71"/>
        <v>5.5</v>
      </c>
      <c r="C482" s="145">
        <f t="shared" si="69"/>
        <v>2.75</v>
      </c>
      <c r="D482" s="145">
        <f t="shared" si="70"/>
        <v>27.5</v>
      </c>
      <c r="E482" s="145" t="s">
        <v>101</v>
      </c>
      <c r="F482" s="145" t="s">
        <v>101</v>
      </c>
      <c r="G482" s="145" t="s">
        <v>101</v>
      </c>
      <c r="H482" s="147" t="s">
        <v>102</v>
      </c>
      <c r="I482" s="147" t="s">
        <v>102</v>
      </c>
      <c r="J482" s="147" t="s">
        <v>102</v>
      </c>
      <c r="K482" s="147" t="s">
        <v>102</v>
      </c>
      <c r="L482" s="147" t="s">
        <v>111</v>
      </c>
      <c r="M482" s="147" t="s">
        <v>111</v>
      </c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</row>
    <row r="483" spans="1:45" s="103" customFormat="1" ht="12.75" hidden="1">
      <c r="A483" s="145">
        <v>5</v>
      </c>
      <c r="B483" s="145">
        <f t="shared" si="71"/>
        <v>6</v>
      </c>
      <c r="C483" s="145">
        <f t="shared" si="69"/>
        <v>3</v>
      </c>
      <c r="D483" s="145">
        <f t="shared" si="70"/>
        <v>30</v>
      </c>
      <c r="E483" s="145" t="s">
        <v>101</v>
      </c>
      <c r="F483" s="145" t="s">
        <v>101</v>
      </c>
      <c r="G483" s="147" t="s">
        <v>102</v>
      </c>
      <c r="H483" s="147" t="s">
        <v>102</v>
      </c>
      <c r="I483" s="147" t="s">
        <v>102</v>
      </c>
      <c r="J483" s="147" t="s">
        <v>102</v>
      </c>
      <c r="K483" s="147" t="s">
        <v>102</v>
      </c>
      <c r="L483" s="147" t="s">
        <v>111</v>
      </c>
      <c r="M483" s="147" t="s">
        <v>111</v>
      </c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</row>
    <row r="484" spans="1:45" s="103" customFormat="1" ht="12.75" hidden="1">
      <c r="A484" s="145">
        <v>5</v>
      </c>
      <c r="B484" s="145">
        <f t="shared" si="71"/>
        <v>6.5</v>
      </c>
      <c r="C484" s="145">
        <f t="shared" si="69"/>
        <v>3.25</v>
      </c>
      <c r="D484" s="145">
        <f t="shared" si="70"/>
        <v>32.5</v>
      </c>
      <c r="E484" s="145" t="s">
        <v>101</v>
      </c>
      <c r="F484" s="147" t="s">
        <v>102</v>
      </c>
      <c r="G484" s="147" t="s">
        <v>102</v>
      </c>
      <c r="H484" s="147" t="s">
        <v>102</v>
      </c>
      <c r="I484" s="147" t="s">
        <v>102</v>
      </c>
      <c r="J484" s="147" t="s">
        <v>102</v>
      </c>
      <c r="K484" s="147" t="s">
        <v>102</v>
      </c>
      <c r="L484" s="147" t="s">
        <v>111</v>
      </c>
      <c r="M484" s="147" t="s">
        <v>111</v>
      </c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</row>
    <row r="485" spans="1:45" s="103" customFormat="1" ht="12.75" hidden="1">
      <c r="A485" s="145">
        <v>5</v>
      </c>
      <c r="B485" s="145">
        <f t="shared" si="71"/>
        <v>7</v>
      </c>
      <c r="C485" s="145">
        <f t="shared" si="69"/>
        <v>3.5</v>
      </c>
      <c r="D485" s="145">
        <f t="shared" si="70"/>
        <v>35</v>
      </c>
      <c r="E485" s="147" t="s">
        <v>102</v>
      </c>
      <c r="F485" s="147" t="s">
        <v>102</v>
      </c>
      <c r="G485" s="147" t="s">
        <v>102</v>
      </c>
      <c r="H485" s="147" t="s">
        <v>102</v>
      </c>
      <c r="I485" s="147" t="s">
        <v>102</v>
      </c>
      <c r="J485" s="147" t="s">
        <v>102</v>
      </c>
      <c r="K485" s="147" t="s">
        <v>102</v>
      </c>
      <c r="L485" s="147" t="s">
        <v>111</v>
      </c>
      <c r="M485" s="147" t="s">
        <v>111</v>
      </c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</row>
    <row r="486" spans="1:45" s="103" customFormat="1" ht="12.75" hidden="1">
      <c r="A486" s="145">
        <v>5</v>
      </c>
      <c r="B486" s="145">
        <f t="shared" si="71"/>
        <v>7.5</v>
      </c>
      <c r="C486" s="145">
        <f t="shared" si="69"/>
        <v>3.75</v>
      </c>
      <c r="D486" s="145">
        <f t="shared" si="70"/>
        <v>37.5</v>
      </c>
      <c r="E486" s="147" t="s">
        <v>102</v>
      </c>
      <c r="F486" s="147" t="s">
        <v>102</v>
      </c>
      <c r="G486" s="147" t="s">
        <v>102</v>
      </c>
      <c r="H486" s="147" t="s">
        <v>102</v>
      </c>
      <c r="I486" s="147" t="s">
        <v>102</v>
      </c>
      <c r="J486" s="147" t="s">
        <v>102</v>
      </c>
      <c r="K486" s="147" t="s">
        <v>111</v>
      </c>
      <c r="L486" s="147" t="s">
        <v>111</v>
      </c>
      <c r="M486" s="147" t="s">
        <v>111</v>
      </c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</row>
    <row r="487" spans="1:45" s="103" customFormat="1" ht="12.75" hidden="1">
      <c r="A487" s="145">
        <v>5</v>
      </c>
      <c r="B487" s="145">
        <f t="shared" si="71"/>
        <v>8</v>
      </c>
      <c r="C487" s="145">
        <f t="shared" si="69"/>
        <v>4</v>
      </c>
      <c r="D487" s="145">
        <f t="shared" si="70"/>
        <v>40</v>
      </c>
      <c r="E487" s="147" t="s">
        <v>102</v>
      </c>
      <c r="F487" s="147" t="s">
        <v>102</v>
      </c>
      <c r="G487" s="147" t="s">
        <v>102</v>
      </c>
      <c r="H487" s="147" t="s">
        <v>102</v>
      </c>
      <c r="I487" s="147" t="s">
        <v>102</v>
      </c>
      <c r="J487" s="147" t="s">
        <v>111</v>
      </c>
      <c r="K487" s="147" t="s">
        <v>111</v>
      </c>
      <c r="L487" s="147" t="s">
        <v>111</v>
      </c>
      <c r="M487" s="147" t="s">
        <v>111</v>
      </c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</row>
    <row r="488" spans="1:45" s="103" customFormat="1" ht="12.75" hidden="1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</row>
    <row r="489" spans="1:45" s="103" customFormat="1" ht="12.75" hidden="1">
      <c r="A489" s="145"/>
      <c r="B489" s="145"/>
      <c r="C489" s="145"/>
      <c r="D489" s="145"/>
      <c r="E489" s="251">
        <v>7</v>
      </c>
      <c r="F489" s="252"/>
      <c r="G489" s="252"/>
      <c r="H489" s="252"/>
      <c r="I489" s="252"/>
      <c r="J489" s="252"/>
      <c r="K489" s="252"/>
      <c r="L489" s="252"/>
      <c r="M489" s="253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</row>
    <row r="490" spans="1:45" s="103" customFormat="1" ht="12.75" hidden="1">
      <c r="A490" s="145" t="s">
        <v>107</v>
      </c>
      <c r="B490" s="145" t="s">
        <v>108</v>
      </c>
      <c r="C490" s="145" t="s">
        <v>109</v>
      </c>
      <c r="D490" s="145" t="s">
        <v>110</v>
      </c>
      <c r="E490" s="145">
        <v>7</v>
      </c>
      <c r="F490" s="145">
        <v>8</v>
      </c>
      <c r="G490" s="145">
        <v>9</v>
      </c>
      <c r="H490" s="145">
        <v>10</v>
      </c>
      <c r="I490" s="145">
        <v>11</v>
      </c>
      <c r="J490" s="145">
        <v>12</v>
      </c>
      <c r="K490" s="145">
        <v>13</v>
      </c>
      <c r="L490" s="145">
        <v>14</v>
      </c>
      <c r="M490" s="145">
        <v>15</v>
      </c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</row>
    <row r="491" spans="1:45" s="103" customFormat="1" ht="12.75" hidden="1">
      <c r="A491" s="145">
        <v>5.5</v>
      </c>
      <c r="B491" s="145">
        <v>1</v>
      </c>
      <c r="C491" s="145">
        <f>B491/2</f>
        <v>0.5</v>
      </c>
      <c r="D491" s="145">
        <f>A491*B491</f>
        <v>5.5</v>
      </c>
      <c r="E491" s="145" t="s">
        <v>103</v>
      </c>
      <c r="F491" s="145" t="s">
        <v>103</v>
      </c>
      <c r="G491" s="145" t="s">
        <v>103</v>
      </c>
      <c r="H491" s="145" t="s">
        <v>103</v>
      </c>
      <c r="I491" s="145" t="s">
        <v>103</v>
      </c>
      <c r="J491" s="145" t="s">
        <v>103</v>
      </c>
      <c r="K491" s="145" t="s">
        <v>103</v>
      </c>
      <c r="L491" s="145" t="s">
        <v>103</v>
      </c>
      <c r="M491" s="145" t="s">
        <v>103</v>
      </c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</row>
    <row r="492" spans="1:45" s="103" customFormat="1" ht="12.75" hidden="1">
      <c r="A492" s="145">
        <v>5.5</v>
      </c>
      <c r="B492" s="145">
        <f>B491+0.5</f>
        <v>1.5</v>
      </c>
      <c r="C492" s="145">
        <f aca="true" t="shared" si="72" ref="C492:C505">B492/2</f>
        <v>0.75</v>
      </c>
      <c r="D492" s="145">
        <f aca="true" t="shared" si="73" ref="D492:D505">A492*B492</f>
        <v>8.25</v>
      </c>
      <c r="E492" s="145" t="s">
        <v>103</v>
      </c>
      <c r="F492" s="145" t="s">
        <v>103</v>
      </c>
      <c r="G492" s="145" t="s">
        <v>103</v>
      </c>
      <c r="H492" s="145" t="s">
        <v>103</v>
      </c>
      <c r="I492" s="145" t="s">
        <v>103</v>
      </c>
      <c r="J492" s="145" t="s">
        <v>103</v>
      </c>
      <c r="K492" s="145" t="s">
        <v>103</v>
      </c>
      <c r="L492" s="145" t="s">
        <v>103</v>
      </c>
      <c r="M492" s="145" t="s">
        <v>103</v>
      </c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</row>
    <row r="493" spans="1:45" s="103" customFormat="1" ht="12.75" hidden="1">
      <c r="A493" s="145">
        <v>5.5</v>
      </c>
      <c r="B493" s="145">
        <f aca="true" t="shared" si="74" ref="B493:B505">B492+0.5</f>
        <v>2</v>
      </c>
      <c r="C493" s="145">
        <f t="shared" si="72"/>
        <v>1</v>
      </c>
      <c r="D493" s="145">
        <f t="shared" si="73"/>
        <v>11</v>
      </c>
      <c r="E493" s="145" t="s">
        <v>103</v>
      </c>
      <c r="F493" s="145" t="s">
        <v>103</v>
      </c>
      <c r="G493" s="145" t="s">
        <v>103</v>
      </c>
      <c r="H493" s="145" t="s">
        <v>103</v>
      </c>
      <c r="I493" s="145" t="s">
        <v>103</v>
      </c>
      <c r="J493" s="145" t="s">
        <v>103</v>
      </c>
      <c r="K493" s="145" t="s">
        <v>103</v>
      </c>
      <c r="L493" s="145" t="s">
        <v>103</v>
      </c>
      <c r="M493" s="145" t="s">
        <v>103</v>
      </c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</row>
    <row r="494" spans="1:45" s="103" customFormat="1" ht="12.75" hidden="1">
      <c r="A494" s="145">
        <v>5.5</v>
      </c>
      <c r="B494" s="145">
        <f t="shared" si="74"/>
        <v>2.5</v>
      </c>
      <c r="C494" s="145">
        <f t="shared" si="72"/>
        <v>1.25</v>
      </c>
      <c r="D494" s="145">
        <f t="shared" si="73"/>
        <v>13.75</v>
      </c>
      <c r="E494" s="145" t="s">
        <v>103</v>
      </c>
      <c r="F494" s="145" t="s">
        <v>103</v>
      </c>
      <c r="G494" s="145" t="s">
        <v>103</v>
      </c>
      <c r="H494" s="145" t="s">
        <v>103</v>
      </c>
      <c r="I494" s="145" t="s">
        <v>103</v>
      </c>
      <c r="J494" s="145" t="s">
        <v>103</v>
      </c>
      <c r="K494" s="145" t="s">
        <v>103</v>
      </c>
      <c r="L494" s="145" t="s">
        <v>103</v>
      </c>
      <c r="M494" s="145" t="s">
        <v>101</v>
      </c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</row>
    <row r="495" spans="1:45" s="103" customFormat="1" ht="12.75" hidden="1">
      <c r="A495" s="145">
        <v>5.5</v>
      </c>
      <c r="B495" s="145">
        <f t="shared" si="74"/>
        <v>3</v>
      </c>
      <c r="C495" s="145">
        <f t="shared" si="72"/>
        <v>1.5</v>
      </c>
      <c r="D495" s="145">
        <f t="shared" si="73"/>
        <v>16.5</v>
      </c>
      <c r="E495" s="145" t="s">
        <v>103</v>
      </c>
      <c r="F495" s="145" t="s">
        <v>103</v>
      </c>
      <c r="G495" s="145" t="s">
        <v>103</v>
      </c>
      <c r="H495" s="145" t="s">
        <v>103</v>
      </c>
      <c r="I495" s="145" t="s">
        <v>103</v>
      </c>
      <c r="J495" s="145" t="s">
        <v>101</v>
      </c>
      <c r="K495" s="145" t="s">
        <v>101</v>
      </c>
      <c r="L495" s="145" t="s">
        <v>101</v>
      </c>
      <c r="M495" s="145" t="s">
        <v>101</v>
      </c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</row>
    <row r="496" spans="1:45" s="103" customFormat="1" ht="12.75" hidden="1">
      <c r="A496" s="145">
        <v>5.5</v>
      </c>
      <c r="B496" s="145">
        <f t="shared" si="74"/>
        <v>3.5</v>
      </c>
      <c r="C496" s="145">
        <f t="shared" si="72"/>
        <v>1.75</v>
      </c>
      <c r="D496" s="145">
        <f t="shared" si="73"/>
        <v>19.25</v>
      </c>
      <c r="E496" s="145" t="s">
        <v>103</v>
      </c>
      <c r="F496" s="145" t="s">
        <v>103</v>
      </c>
      <c r="G496" s="145" t="s">
        <v>103</v>
      </c>
      <c r="H496" s="145" t="s">
        <v>101</v>
      </c>
      <c r="I496" s="145" t="s">
        <v>101</v>
      </c>
      <c r="J496" s="145" t="s">
        <v>101</v>
      </c>
      <c r="K496" s="145" t="s">
        <v>101</v>
      </c>
      <c r="L496" s="145" t="s">
        <v>101</v>
      </c>
      <c r="M496" s="147" t="s">
        <v>111</v>
      </c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</row>
    <row r="497" spans="1:45" s="103" customFormat="1" ht="12.75" hidden="1">
      <c r="A497" s="145">
        <v>5.5</v>
      </c>
      <c r="B497" s="145">
        <f t="shared" si="74"/>
        <v>4</v>
      </c>
      <c r="C497" s="145">
        <f t="shared" si="72"/>
        <v>2</v>
      </c>
      <c r="D497" s="145">
        <f t="shared" si="73"/>
        <v>22</v>
      </c>
      <c r="E497" s="145" t="s">
        <v>103</v>
      </c>
      <c r="F497" s="145" t="s">
        <v>101</v>
      </c>
      <c r="G497" s="145" t="s">
        <v>101</v>
      </c>
      <c r="H497" s="145" t="s">
        <v>101</v>
      </c>
      <c r="I497" s="145" t="s">
        <v>101</v>
      </c>
      <c r="J497" s="145" t="s">
        <v>101</v>
      </c>
      <c r="K497" s="145" t="s">
        <v>101</v>
      </c>
      <c r="L497" s="147" t="s">
        <v>102</v>
      </c>
      <c r="M497" s="147" t="s">
        <v>111</v>
      </c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</row>
    <row r="498" spans="1:45" s="103" customFormat="1" ht="12.75" hidden="1">
      <c r="A498" s="145">
        <v>5.5</v>
      </c>
      <c r="B498" s="145">
        <f t="shared" si="74"/>
        <v>4.5</v>
      </c>
      <c r="C498" s="145">
        <f t="shared" si="72"/>
        <v>2.25</v>
      </c>
      <c r="D498" s="145">
        <f t="shared" si="73"/>
        <v>24.75</v>
      </c>
      <c r="E498" s="145" t="s">
        <v>101</v>
      </c>
      <c r="F498" s="145" t="s">
        <v>101</v>
      </c>
      <c r="G498" s="145" t="s">
        <v>101</v>
      </c>
      <c r="H498" s="145" t="s">
        <v>101</v>
      </c>
      <c r="I498" s="145" t="s">
        <v>101</v>
      </c>
      <c r="J498" s="147" t="s">
        <v>102</v>
      </c>
      <c r="K498" s="147" t="s">
        <v>102</v>
      </c>
      <c r="L498" s="147" t="s">
        <v>102</v>
      </c>
      <c r="M498" s="147" t="s">
        <v>111</v>
      </c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</row>
    <row r="499" spans="1:45" s="103" customFormat="1" ht="12.75" hidden="1">
      <c r="A499" s="145">
        <v>5.5</v>
      </c>
      <c r="B499" s="145">
        <f t="shared" si="74"/>
        <v>5</v>
      </c>
      <c r="C499" s="145">
        <f t="shared" si="72"/>
        <v>2.5</v>
      </c>
      <c r="D499" s="145">
        <f t="shared" si="73"/>
        <v>27.5</v>
      </c>
      <c r="E499" s="145" t="s">
        <v>101</v>
      </c>
      <c r="F499" s="145" t="s">
        <v>101</v>
      </c>
      <c r="G499" s="145" t="s">
        <v>101</v>
      </c>
      <c r="H499" s="145" t="s">
        <v>101</v>
      </c>
      <c r="I499" s="147" t="s">
        <v>102</v>
      </c>
      <c r="J499" s="147" t="s">
        <v>102</v>
      </c>
      <c r="K499" s="147" t="s">
        <v>102</v>
      </c>
      <c r="L499" s="147" t="s">
        <v>102</v>
      </c>
      <c r="M499" s="147" t="s">
        <v>111</v>
      </c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</row>
    <row r="500" spans="1:45" s="103" customFormat="1" ht="12.75" hidden="1">
      <c r="A500" s="145">
        <v>5.5</v>
      </c>
      <c r="B500" s="145">
        <f t="shared" si="74"/>
        <v>5.5</v>
      </c>
      <c r="C500" s="145">
        <f t="shared" si="72"/>
        <v>2.75</v>
      </c>
      <c r="D500" s="145">
        <f t="shared" si="73"/>
        <v>30.25</v>
      </c>
      <c r="E500" s="145" t="s">
        <v>101</v>
      </c>
      <c r="F500" s="145" t="s">
        <v>101</v>
      </c>
      <c r="G500" s="147" t="s">
        <v>102</v>
      </c>
      <c r="H500" s="147" t="s">
        <v>102</v>
      </c>
      <c r="I500" s="147" t="s">
        <v>102</v>
      </c>
      <c r="J500" s="147" t="s">
        <v>102</v>
      </c>
      <c r="K500" s="147" t="s">
        <v>102</v>
      </c>
      <c r="L500" s="147" t="s">
        <v>111</v>
      </c>
      <c r="M500" s="147" t="s">
        <v>111</v>
      </c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</row>
    <row r="501" spans="1:45" s="103" customFormat="1" ht="12.75" hidden="1">
      <c r="A501" s="145">
        <v>5.5</v>
      </c>
      <c r="B501" s="145">
        <f t="shared" si="74"/>
        <v>6</v>
      </c>
      <c r="C501" s="145">
        <f t="shared" si="72"/>
        <v>3</v>
      </c>
      <c r="D501" s="145">
        <f t="shared" si="73"/>
        <v>33</v>
      </c>
      <c r="E501" s="145" t="s">
        <v>101</v>
      </c>
      <c r="F501" s="147" t="s">
        <v>102</v>
      </c>
      <c r="G501" s="147" t="s">
        <v>102</v>
      </c>
      <c r="H501" s="147" t="s">
        <v>102</v>
      </c>
      <c r="I501" s="147" t="s">
        <v>102</v>
      </c>
      <c r="J501" s="147" t="s">
        <v>102</v>
      </c>
      <c r="K501" s="147" t="s">
        <v>102</v>
      </c>
      <c r="L501" s="147" t="s">
        <v>111</v>
      </c>
      <c r="M501" s="147" t="s">
        <v>111</v>
      </c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</row>
    <row r="502" spans="1:45" s="103" customFormat="1" ht="12.75" hidden="1">
      <c r="A502" s="145">
        <v>5.5</v>
      </c>
      <c r="B502" s="145">
        <f t="shared" si="74"/>
        <v>6.5</v>
      </c>
      <c r="C502" s="145">
        <f t="shared" si="72"/>
        <v>3.25</v>
      </c>
      <c r="D502" s="145">
        <f t="shared" si="73"/>
        <v>35.75</v>
      </c>
      <c r="E502" s="147" t="s">
        <v>102</v>
      </c>
      <c r="F502" s="147" t="s">
        <v>102</v>
      </c>
      <c r="G502" s="147" t="s">
        <v>102</v>
      </c>
      <c r="H502" s="147" t="s">
        <v>102</v>
      </c>
      <c r="I502" s="147" t="s">
        <v>102</v>
      </c>
      <c r="J502" s="147" t="s">
        <v>102</v>
      </c>
      <c r="K502" s="147" t="s">
        <v>102</v>
      </c>
      <c r="L502" s="147" t="s">
        <v>111</v>
      </c>
      <c r="M502" s="147" t="s">
        <v>111</v>
      </c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</row>
    <row r="503" spans="1:45" s="103" customFormat="1" ht="12.75" hidden="1">
      <c r="A503" s="145">
        <v>5.5</v>
      </c>
      <c r="B503" s="145">
        <f t="shared" si="74"/>
        <v>7</v>
      </c>
      <c r="C503" s="145">
        <f t="shared" si="72"/>
        <v>3.5</v>
      </c>
      <c r="D503" s="145">
        <f t="shared" si="73"/>
        <v>38.5</v>
      </c>
      <c r="E503" s="147" t="s">
        <v>102</v>
      </c>
      <c r="F503" s="147" t="s">
        <v>102</v>
      </c>
      <c r="G503" s="147" t="s">
        <v>102</v>
      </c>
      <c r="H503" s="147" t="s">
        <v>102</v>
      </c>
      <c r="I503" s="147" t="s">
        <v>102</v>
      </c>
      <c r="J503" s="147" t="s">
        <v>102</v>
      </c>
      <c r="K503" s="147" t="s">
        <v>111</v>
      </c>
      <c r="L503" s="147" t="s">
        <v>111</v>
      </c>
      <c r="M503" s="147" t="s">
        <v>111</v>
      </c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101"/>
      <c r="AR503" s="101"/>
      <c r="AS503" s="101"/>
    </row>
    <row r="504" spans="1:45" s="103" customFormat="1" ht="12.75" hidden="1">
      <c r="A504" s="145">
        <v>5.5</v>
      </c>
      <c r="B504" s="145">
        <f t="shared" si="74"/>
        <v>7.5</v>
      </c>
      <c r="C504" s="145">
        <f t="shared" si="72"/>
        <v>3.75</v>
      </c>
      <c r="D504" s="145">
        <f t="shared" si="73"/>
        <v>41.25</v>
      </c>
      <c r="E504" s="147" t="s">
        <v>102</v>
      </c>
      <c r="F504" s="147" t="s">
        <v>102</v>
      </c>
      <c r="G504" s="147" t="s">
        <v>102</v>
      </c>
      <c r="H504" s="147" t="s">
        <v>102</v>
      </c>
      <c r="I504" s="147" t="s">
        <v>102</v>
      </c>
      <c r="J504" s="147" t="s">
        <v>111</v>
      </c>
      <c r="K504" s="147" t="s">
        <v>111</v>
      </c>
      <c r="L504" s="147" t="s">
        <v>111</v>
      </c>
      <c r="M504" s="147" t="s">
        <v>111</v>
      </c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</row>
    <row r="505" spans="1:45" s="103" customFormat="1" ht="12.75" hidden="1">
      <c r="A505" s="145">
        <v>5.5</v>
      </c>
      <c r="B505" s="145">
        <f t="shared" si="74"/>
        <v>8</v>
      </c>
      <c r="C505" s="145">
        <f t="shared" si="72"/>
        <v>4</v>
      </c>
      <c r="D505" s="145">
        <f t="shared" si="73"/>
        <v>44</v>
      </c>
      <c r="E505" s="147" t="s">
        <v>102</v>
      </c>
      <c r="F505" s="147" t="s">
        <v>102</v>
      </c>
      <c r="G505" s="147" t="s">
        <v>102</v>
      </c>
      <c r="H505" s="147" t="s">
        <v>102</v>
      </c>
      <c r="I505" s="147" t="s">
        <v>111</v>
      </c>
      <c r="J505" s="147" t="s">
        <v>111</v>
      </c>
      <c r="K505" s="147" t="s">
        <v>111</v>
      </c>
      <c r="L505" s="147" t="s">
        <v>111</v>
      </c>
      <c r="M505" s="147" t="s">
        <v>111</v>
      </c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</row>
    <row r="506" spans="1:45" s="103" customFormat="1" ht="12.75" hidden="1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</row>
    <row r="507" spans="1:45" s="103" customFormat="1" ht="12.75" hidden="1">
      <c r="A507" s="145"/>
      <c r="B507" s="145"/>
      <c r="C507" s="145"/>
      <c r="D507" s="145"/>
      <c r="E507" s="251">
        <v>7</v>
      </c>
      <c r="F507" s="252"/>
      <c r="G507" s="252"/>
      <c r="H507" s="252"/>
      <c r="I507" s="252"/>
      <c r="J507" s="252"/>
      <c r="K507" s="252"/>
      <c r="L507" s="252"/>
      <c r="M507" s="253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</row>
    <row r="508" spans="1:45" s="103" customFormat="1" ht="12.75" hidden="1">
      <c r="A508" s="145" t="s">
        <v>107</v>
      </c>
      <c r="B508" s="145" t="s">
        <v>108</v>
      </c>
      <c r="C508" s="145" t="s">
        <v>109</v>
      </c>
      <c r="D508" s="145" t="s">
        <v>110</v>
      </c>
      <c r="E508" s="145">
        <v>7</v>
      </c>
      <c r="F508" s="145">
        <v>8</v>
      </c>
      <c r="G508" s="145">
        <v>9</v>
      </c>
      <c r="H508" s="145">
        <v>10</v>
      </c>
      <c r="I508" s="145">
        <v>11</v>
      </c>
      <c r="J508" s="145">
        <v>12</v>
      </c>
      <c r="K508" s="145">
        <v>13</v>
      </c>
      <c r="L508" s="145">
        <v>14</v>
      </c>
      <c r="M508" s="145">
        <v>15</v>
      </c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</row>
    <row r="509" spans="1:45" s="103" customFormat="1" ht="12.75" hidden="1">
      <c r="A509" s="145">
        <v>6</v>
      </c>
      <c r="B509" s="145">
        <v>1</v>
      </c>
      <c r="C509" s="145">
        <f>B509/2</f>
        <v>0.5</v>
      </c>
      <c r="D509" s="145">
        <f>A509*B509</f>
        <v>6</v>
      </c>
      <c r="E509" s="145" t="s">
        <v>103</v>
      </c>
      <c r="F509" s="145" t="s">
        <v>103</v>
      </c>
      <c r="G509" s="145" t="s">
        <v>103</v>
      </c>
      <c r="H509" s="145" t="s">
        <v>103</v>
      </c>
      <c r="I509" s="145" t="s">
        <v>103</v>
      </c>
      <c r="J509" s="145" t="s">
        <v>103</v>
      </c>
      <c r="K509" s="145" t="s">
        <v>103</v>
      </c>
      <c r="L509" s="145" t="s">
        <v>103</v>
      </c>
      <c r="M509" s="145" t="s">
        <v>103</v>
      </c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</row>
    <row r="510" spans="1:45" s="103" customFormat="1" ht="12.75" hidden="1">
      <c r="A510" s="145">
        <v>6</v>
      </c>
      <c r="B510" s="145">
        <f>B509+0.5</f>
        <v>1.5</v>
      </c>
      <c r="C510" s="145">
        <f aca="true" t="shared" si="75" ref="C510:C523">B510/2</f>
        <v>0.75</v>
      </c>
      <c r="D510" s="145">
        <f aca="true" t="shared" si="76" ref="D510:D523">A510*B510</f>
        <v>9</v>
      </c>
      <c r="E510" s="145" t="s">
        <v>103</v>
      </c>
      <c r="F510" s="145" t="s">
        <v>103</v>
      </c>
      <c r="G510" s="145" t="s">
        <v>103</v>
      </c>
      <c r="H510" s="145" t="s">
        <v>103</v>
      </c>
      <c r="I510" s="145" t="s">
        <v>103</v>
      </c>
      <c r="J510" s="145" t="s">
        <v>103</v>
      </c>
      <c r="K510" s="145" t="s">
        <v>103</v>
      </c>
      <c r="L510" s="145" t="s">
        <v>103</v>
      </c>
      <c r="M510" s="145" t="s">
        <v>103</v>
      </c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</row>
    <row r="511" spans="1:45" s="103" customFormat="1" ht="12.75" hidden="1">
      <c r="A511" s="145">
        <v>6</v>
      </c>
      <c r="B511" s="145">
        <f aca="true" t="shared" si="77" ref="B511:B523">B510+0.5</f>
        <v>2</v>
      </c>
      <c r="C511" s="145">
        <f t="shared" si="75"/>
        <v>1</v>
      </c>
      <c r="D511" s="145">
        <f t="shared" si="76"/>
        <v>12</v>
      </c>
      <c r="E511" s="145" t="s">
        <v>103</v>
      </c>
      <c r="F511" s="145" t="s">
        <v>103</v>
      </c>
      <c r="G511" s="145" t="s">
        <v>103</v>
      </c>
      <c r="H511" s="145" t="s">
        <v>103</v>
      </c>
      <c r="I511" s="145" t="s">
        <v>103</v>
      </c>
      <c r="J511" s="145" t="s">
        <v>103</v>
      </c>
      <c r="K511" s="145" t="s">
        <v>103</v>
      </c>
      <c r="L511" s="145" t="s">
        <v>103</v>
      </c>
      <c r="M511" s="145" t="s">
        <v>103</v>
      </c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101"/>
      <c r="AR511" s="101"/>
      <c r="AS511" s="101"/>
    </row>
    <row r="512" spans="1:45" s="103" customFormat="1" ht="12.75" hidden="1">
      <c r="A512" s="145">
        <v>6</v>
      </c>
      <c r="B512" s="145">
        <f t="shared" si="77"/>
        <v>2.5</v>
      </c>
      <c r="C512" s="145">
        <f t="shared" si="75"/>
        <v>1.25</v>
      </c>
      <c r="D512" s="145">
        <f t="shared" si="76"/>
        <v>15</v>
      </c>
      <c r="E512" s="145" t="s">
        <v>103</v>
      </c>
      <c r="F512" s="145" t="s">
        <v>103</v>
      </c>
      <c r="G512" s="145" t="s">
        <v>103</v>
      </c>
      <c r="H512" s="145" t="s">
        <v>103</v>
      </c>
      <c r="I512" s="145" t="s">
        <v>103</v>
      </c>
      <c r="J512" s="145" t="s">
        <v>103</v>
      </c>
      <c r="K512" s="145" t="s">
        <v>101</v>
      </c>
      <c r="L512" s="145" t="s">
        <v>101</v>
      </c>
      <c r="M512" s="145" t="s">
        <v>101</v>
      </c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101"/>
      <c r="AR512" s="101"/>
      <c r="AS512" s="101"/>
    </row>
    <row r="513" spans="1:45" s="103" customFormat="1" ht="12.75" hidden="1">
      <c r="A513" s="145">
        <v>6</v>
      </c>
      <c r="B513" s="145">
        <f t="shared" si="77"/>
        <v>3</v>
      </c>
      <c r="C513" s="145">
        <f t="shared" si="75"/>
        <v>1.5</v>
      </c>
      <c r="D513" s="145">
        <f t="shared" si="76"/>
        <v>18</v>
      </c>
      <c r="E513" s="145" t="s">
        <v>103</v>
      </c>
      <c r="F513" s="145" t="s">
        <v>103</v>
      </c>
      <c r="G513" s="145" t="s">
        <v>103</v>
      </c>
      <c r="H513" s="145" t="s">
        <v>103</v>
      </c>
      <c r="I513" s="145" t="s">
        <v>101</v>
      </c>
      <c r="J513" s="145" t="s">
        <v>101</v>
      </c>
      <c r="K513" s="145" t="s">
        <v>101</v>
      </c>
      <c r="L513" s="145" t="s">
        <v>101</v>
      </c>
      <c r="M513" s="145" t="s">
        <v>101</v>
      </c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101"/>
      <c r="AR513" s="101"/>
      <c r="AS513" s="101"/>
    </row>
    <row r="514" spans="1:45" s="103" customFormat="1" ht="12.75" hidden="1">
      <c r="A514" s="145">
        <v>6</v>
      </c>
      <c r="B514" s="145">
        <f t="shared" si="77"/>
        <v>3.5</v>
      </c>
      <c r="C514" s="145">
        <f t="shared" si="75"/>
        <v>1.75</v>
      </c>
      <c r="D514" s="145">
        <f t="shared" si="76"/>
        <v>21</v>
      </c>
      <c r="E514" s="145" t="s">
        <v>103</v>
      </c>
      <c r="F514" s="145" t="s">
        <v>103</v>
      </c>
      <c r="G514" s="145" t="s">
        <v>101</v>
      </c>
      <c r="H514" s="145" t="s">
        <v>101</v>
      </c>
      <c r="I514" s="145" t="s">
        <v>101</v>
      </c>
      <c r="J514" s="145" t="s">
        <v>101</v>
      </c>
      <c r="K514" s="145" t="s">
        <v>101</v>
      </c>
      <c r="L514" s="145" t="s">
        <v>101</v>
      </c>
      <c r="M514" s="147" t="s">
        <v>111</v>
      </c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101"/>
      <c r="AR514" s="101"/>
      <c r="AS514" s="101"/>
    </row>
    <row r="515" spans="1:45" s="103" customFormat="1" ht="12.75" hidden="1">
      <c r="A515" s="145">
        <v>6</v>
      </c>
      <c r="B515" s="145">
        <f t="shared" si="77"/>
        <v>4</v>
      </c>
      <c r="C515" s="145">
        <f t="shared" si="75"/>
        <v>2</v>
      </c>
      <c r="D515" s="145">
        <f t="shared" si="76"/>
        <v>24</v>
      </c>
      <c r="E515" s="145" t="s">
        <v>101</v>
      </c>
      <c r="F515" s="145" t="s">
        <v>101</v>
      </c>
      <c r="G515" s="145" t="s">
        <v>101</v>
      </c>
      <c r="H515" s="145" t="s">
        <v>101</v>
      </c>
      <c r="I515" s="145" t="s">
        <v>101</v>
      </c>
      <c r="J515" s="145" t="s">
        <v>101</v>
      </c>
      <c r="K515" s="147" t="s">
        <v>102</v>
      </c>
      <c r="L515" s="147" t="s">
        <v>102</v>
      </c>
      <c r="M515" s="147" t="s">
        <v>111</v>
      </c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101"/>
      <c r="AR515" s="101"/>
      <c r="AS515" s="101"/>
    </row>
    <row r="516" spans="1:45" s="103" customFormat="1" ht="12.75" hidden="1">
      <c r="A516" s="145">
        <v>6</v>
      </c>
      <c r="B516" s="145">
        <f t="shared" si="77"/>
        <v>4.5</v>
      </c>
      <c r="C516" s="145">
        <f t="shared" si="75"/>
        <v>2.25</v>
      </c>
      <c r="D516" s="145">
        <f t="shared" si="76"/>
        <v>27</v>
      </c>
      <c r="E516" s="145" t="s">
        <v>101</v>
      </c>
      <c r="F516" s="145" t="s">
        <v>101</v>
      </c>
      <c r="G516" s="145" t="s">
        <v>101</v>
      </c>
      <c r="H516" s="145" t="s">
        <v>101</v>
      </c>
      <c r="I516" s="147" t="s">
        <v>102</v>
      </c>
      <c r="J516" s="147" t="s">
        <v>102</v>
      </c>
      <c r="K516" s="147" t="s">
        <v>102</v>
      </c>
      <c r="L516" s="147" t="s">
        <v>102</v>
      </c>
      <c r="M516" s="147" t="s">
        <v>111</v>
      </c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101"/>
      <c r="AR516" s="101"/>
      <c r="AS516" s="101"/>
    </row>
    <row r="517" spans="1:45" s="103" customFormat="1" ht="12.75" hidden="1">
      <c r="A517" s="145">
        <v>6</v>
      </c>
      <c r="B517" s="145">
        <f t="shared" si="77"/>
        <v>5</v>
      </c>
      <c r="C517" s="145">
        <f t="shared" si="75"/>
        <v>2.5</v>
      </c>
      <c r="D517" s="145">
        <f t="shared" si="76"/>
        <v>30</v>
      </c>
      <c r="E517" s="145" t="s">
        <v>101</v>
      </c>
      <c r="F517" s="145" t="s">
        <v>101</v>
      </c>
      <c r="G517" s="147" t="s">
        <v>102</v>
      </c>
      <c r="H517" s="147" t="s">
        <v>102</v>
      </c>
      <c r="I517" s="147" t="s">
        <v>102</v>
      </c>
      <c r="J517" s="147" t="s">
        <v>102</v>
      </c>
      <c r="K517" s="147" t="s">
        <v>102</v>
      </c>
      <c r="L517" s="147" t="s">
        <v>102</v>
      </c>
      <c r="M517" s="147" t="s">
        <v>111</v>
      </c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101"/>
      <c r="AR517" s="101"/>
      <c r="AS517" s="101"/>
    </row>
    <row r="518" spans="1:45" s="103" customFormat="1" ht="12.75" hidden="1">
      <c r="A518" s="145">
        <v>6</v>
      </c>
      <c r="B518" s="145">
        <f t="shared" si="77"/>
        <v>5.5</v>
      </c>
      <c r="C518" s="145">
        <f t="shared" si="75"/>
        <v>2.75</v>
      </c>
      <c r="D518" s="145">
        <f t="shared" si="76"/>
        <v>33</v>
      </c>
      <c r="E518" s="145" t="s">
        <v>101</v>
      </c>
      <c r="F518" s="147" t="s">
        <v>102</v>
      </c>
      <c r="G518" s="147" t="s">
        <v>102</v>
      </c>
      <c r="H518" s="147" t="s">
        <v>102</v>
      </c>
      <c r="I518" s="147" t="s">
        <v>102</v>
      </c>
      <c r="J518" s="147" t="s">
        <v>102</v>
      </c>
      <c r="K518" s="147" t="s">
        <v>102</v>
      </c>
      <c r="L518" s="147" t="s">
        <v>111</v>
      </c>
      <c r="M518" s="147" t="s">
        <v>111</v>
      </c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101"/>
      <c r="AR518" s="101"/>
      <c r="AS518" s="101"/>
    </row>
    <row r="519" spans="1:45" s="103" customFormat="1" ht="12.75" hidden="1">
      <c r="A519" s="145">
        <v>6</v>
      </c>
      <c r="B519" s="145">
        <f t="shared" si="77"/>
        <v>6</v>
      </c>
      <c r="C519" s="145">
        <f t="shared" si="75"/>
        <v>3</v>
      </c>
      <c r="D519" s="145">
        <f t="shared" si="76"/>
        <v>36</v>
      </c>
      <c r="E519" s="147" t="s">
        <v>102</v>
      </c>
      <c r="F519" s="147" t="s">
        <v>102</v>
      </c>
      <c r="G519" s="147" t="s">
        <v>102</v>
      </c>
      <c r="H519" s="147" t="s">
        <v>102</v>
      </c>
      <c r="I519" s="147" t="s">
        <v>102</v>
      </c>
      <c r="J519" s="147" t="s">
        <v>102</v>
      </c>
      <c r="K519" s="147" t="s">
        <v>102</v>
      </c>
      <c r="L519" s="147" t="s">
        <v>111</v>
      </c>
      <c r="M519" s="147" t="s">
        <v>111</v>
      </c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101"/>
      <c r="AR519" s="101"/>
      <c r="AS519" s="101"/>
    </row>
    <row r="520" spans="1:45" s="103" customFormat="1" ht="12.75" hidden="1">
      <c r="A520" s="145">
        <v>6</v>
      </c>
      <c r="B520" s="145">
        <f t="shared" si="77"/>
        <v>6.5</v>
      </c>
      <c r="C520" s="145">
        <f t="shared" si="75"/>
        <v>3.25</v>
      </c>
      <c r="D520" s="145">
        <f t="shared" si="76"/>
        <v>39</v>
      </c>
      <c r="E520" s="147" t="s">
        <v>102</v>
      </c>
      <c r="F520" s="147" t="s">
        <v>102</v>
      </c>
      <c r="G520" s="147" t="s">
        <v>102</v>
      </c>
      <c r="H520" s="147" t="s">
        <v>102</v>
      </c>
      <c r="I520" s="147" t="s">
        <v>102</v>
      </c>
      <c r="J520" s="147" t="s">
        <v>102</v>
      </c>
      <c r="K520" s="147" t="s">
        <v>111</v>
      </c>
      <c r="L520" s="147" t="s">
        <v>111</v>
      </c>
      <c r="M520" s="147" t="s">
        <v>111</v>
      </c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101"/>
      <c r="AR520" s="101"/>
      <c r="AS520" s="101"/>
    </row>
    <row r="521" spans="1:45" s="103" customFormat="1" ht="12.75" hidden="1">
      <c r="A521" s="145">
        <v>6</v>
      </c>
      <c r="B521" s="145">
        <f t="shared" si="77"/>
        <v>7</v>
      </c>
      <c r="C521" s="145">
        <f t="shared" si="75"/>
        <v>3.5</v>
      </c>
      <c r="D521" s="145">
        <f t="shared" si="76"/>
        <v>42</v>
      </c>
      <c r="E521" s="147" t="s">
        <v>102</v>
      </c>
      <c r="F521" s="147" t="s">
        <v>102</v>
      </c>
      <c r="G521" s="147" t="s">
        <v>102</v>
      </c>
      <c r="H521" s="147" t="s">
        <v>102</v>
      </c>
      <c r="I521" s="147" t="s">
        <v>102</v>
      </c>
      <c r="J521" s="147" t="s">
        <v>111</v>
      </c>
      <c r="K521" s="147" t="s">
        <v>111</v>
      </c>
      <c r="L521" s="147" t="s">
        <v>111</v>
      </c>
      <c r="M521" s="147" t="s">
        <v>111</v>
      </c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  <c r="AR521" s="101"/>
      <c r="AS521" s="101"/>
    </row>
    <row r="522" spans="1:45" s="103" customFormat="1" ht="12.75" hidden="1">
      <c r="A522" s="145">
        <v>6</v>
      </c>
      <c r="B522" s="145">
        <f t="shared" si="77"/>
        <v>7.5</v>
      </c>
      <c r="C522" s="145">
        <f t="shared" si="75"/>
        <v>3.75</v>
      </c>
      <c r="D522" s="145">
        <f t="shared" si="76"/>
        <v>45</v>
      </c>
      <c r="E522" s="147" t="s">
        <v>102</v>
      </c>
      <c r="F522" s="147" t="s">
        <v>102</v>
      </c>
      <c r="G522" s="147" t="s">
        <v>102</v>
      </c>
      <c r="H522" s="147" t="s">
        <v>111</v>
      </c>
      <c r="I522" s="147" t="s">
        <v>111</v>
      </c>
      <c r="J522" s="147" t="s">
        <v>111</v>
      </c>
      <c r="K522" s="147" t="s">
        <v>111</v>
      </c>
      <c r="L522" s="147" t="s">
        <v>111</v>
      </c>
      <c r="M522" s="147" t="s">
        <v>111</v>
      </c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101"/>
      <c r="AR522" s="101"/>
      <c r="AS522" s="101"/>
    </row>
    <row r="523" spans="1:45" s="103" customFormat="1" ht="12.75" hidden="1">
      <c r="A523" s="145">
        <v>6</v>
      </c>
      <c r="B523" s="145">
        <f t="shared" si="77"/>
        <v>8</v>
      </c>
      <c r="C523" s="145">
        <f t="shared" si="75"/>
        <v>4</v>
      </c>
      <c r="D523" s="145">
        <f t="shared" si="76"/>
        <v>48</v>
      </c>
      <c r="E523" s="147" t="s">
        <v>102</v>
      </c>
      <c r="F523" s="147" t="s">
        <v>102</v>
      </c>
      <c r="G523" s="147" t="s">
        <v>111</v>
      </c>
      <c r="H523" s="147" t="s">
        <v>111</v>
      </c>
      <c r="I523" s="147" t="s">
        <v>111</v>
      </c>
      <c r="J523" s="147" t="s">
        <v>111</v>
      </c>
      <c r="K523" s="147" t="s">
        <v>111</v>
      </c>
      <c r="L523" s="147" t="s">
        <v>111</v>
      </c>
      <c r="M523" s="147" t="s">
        <v>111</v>
      </c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101"/>
      <c r="AR523" s="101"/>
      <c r="AS523" s="101"/>
    </row>
    <row r="524" spans="1:45" s="103" customFormat="1" ht="12.75" hidden="1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  <c r="AO524" s="101"/>
      <c r="AP524" s="101"/>
      <c r="AQ524" s="101"/>
      <c r="AR524" s="101"/>
      <c r="AS524" s="101"/>
    </row>
    <row r="525" spans="1:45" s="103" customFormat="1" ht="12.75" hidden="1">
      <c r="A525" s="145"/>
      <c r="B525" s="145"/>
      <c r="C525" s="145"/>
      <c r="D525" s="145"/>
      <c r="E525" s="251">
        <v>7</v>
      </c>
      <c r="F525" s="252"/>
      <c r="G525" s="252"/>
      <c r="H525" s="252"/>
      <c r="I525" s="252"/>
      <c r="J525" s="252"/>
      <c r="K525" s="252"/>
      <c r="L525" s="252"/>
      <c r="M525" s="253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101"/>
      <c r="AR525" s="101"/>
      <c r="AS525" s="101"/>
    </row>
    <row r="526" spans="1:45" s="103" customFormat="1" ht="12.75" hidden="1">
      <c r="A526" s="145" t="s">
        <v>107</v>
      </c>
      <c r="B526" s="145" t="s">
        <v>108</v>
      </c>
      <c r="C526" s="145" t="s">
        <v>109</v>
      </c>
      <c r="D526" s="145" t="s">
        <v>110</v>
      </c>
      <c r="E526" s="145">
        <v>7</v>
      </c>
      <c r="F526" s="145">
        <v>8</v>
      </c>
      <c r="G526" s="145">
        <v>9</v>
      </c>
      <c r="H526" s="145">
        <v>10</v>
      </c>
      <c r="I526" s="145">
        <v>11</v>
      </c>
      <c r="J526" s="145">
        <v>12</v>
      </c>
      <c r="K526" s="145">
        <v>13</v>
      </c>
      <c r="L526" s="145">
        <v>14</v>
      </c>
      <c r="M526" s="145">
        <v>15</v>
      </c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101"/>
      <c r="AR526" s="101"/>
      <c r="AS526" s="101"/>
    </row>
    <row r="527" spans="1:45" s="103" customFormat="1" ht="12.75" hidden="1">
      <c r="A527" s="145">
        <v>6.5</v>
      </c>
      <c r="B527" s="145">
        <v>1</v>
      </c>
      <c r="C527" s="145">
        <f>B527/2</f>
        <v>0.5</v>
      </c>
      <c r="D527" s="145">
        <f>A527*B527</f>
        <v>6.5</v>
      </c>
      <c r="E527" s="145" t="s">
        <v>103</v>
      </c>
      <c r="F527" s="145" t="s">
        <v>103</v>
      </c>
      <c r="G527" s="145" t="s">
        <v>103</v>
      </c>
      <c r="H527" s="145" t="s">
        <v>103</v>
      </c>
      <c r="I527" s="145" t="s">
        <v>103</v>
      </c>
      <c r="J527" s="145" t="s">
        <v>103</v>
      </c>
      <c r="K527" s="145" t="s">
        <v>103</v>
      </c>
      <c r="L527" s="145" t="s">
        <v>103</v>
      </c>
      <c r="M527" s="145" t="s">
        <v>103</v>
      </c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101"/>
      <c r="AR527" s="101"/>
      <c r="AS527" s="101"/>
    </row>
    <row r="528" spans="1:45" s="103" customFormat="1" ht="12.75" hidden="1">
      <c r="A528" s="145">
        <v>6.5</v>
      </c>
      <c r="B528" s="145">
        <f>B527+0.5</f>
        <v>1.5</v>
      </c>
      <c r="C528" s="145">
        <f aca="true" t="shared" si="78" ref="C528:C541">B528/2</f>
        <v>0.75</v>
      </c>
      <c r="D528" s="145">
        <f aca="true" t="shared" si="79" ref="D528:D541">A528*B528</f>
        <v>9.75</v>
      </c>
      <c r="E528" s="145" t="s">
        <v>103</v>
      </c>
      <c r="F528" s="145" t="s">
        <v>103</v>
      </c>
      <c r="G528" s="145" t="s">
        <v>103</v>
      </c>
      <c r="H528" s="145" t="s">
        <v>103</v>
      </c>
      <c r="I528" s="145" t="s">
        <v>103</v>
      </c>
      <c r="J528" s="145" t="s">
        <v>103</v>
      </c>
      <c r="K528" s="145" t="s">
        <v>103</v>
      </c>
      <c r="L528" s="145" t="s">
        <v>103</v>
      </c>
      <c r="M528" s="145" t="s">
        <v>103</v>
      </c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101"/>
      <c r="AR528" s="101"/>
      <c r="AS528" s="101"/>
    </row>
    <row r="529" spans="1:45" s="103" customFormat="1" ht="12.75" hidden="1">
      <c r="A529" s="145">
        <v>6.5</v>
      </c>
      <c r="B529" s="145">
        <f aca="true" t="shared" si="80" ref="B529:B541">B528+0.5</f>
        <v>2</v>
      </c>
      <c r="C529" s="145">
        <f t="shared" si="78"/>
        <v>1</v>
      </c>
      <c r="D529" s="145">
        <f t="shared" si="79"/>
        <v>13</v>
      </c>
      <c r="E529" s="145" t="s">
        <v>103</v>
      </c>
      <c r="F529" s="145" t="s">
        <v>103</v>
      </c>
      <c r="G529" s="145" t="s">
        <v>103</v>
      </c>
      <c r="H529" s="145" t="s">
        <v>103</v>
      </c>
      <c r="I529" s="145" t="s">
        <v>103</v>
      </c>
      <c r="J529" s="145" t="s">
        <v>103</v>
      </c>
      <c r="K529" s="145" t="s">
        <v>103</v>
      </c>
      <c r="L529" s="145" t="s">
        <v>103</v>
      </c>
      <c r="M529" s="145" t="s">
        <v>103</v>
      </c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101"/>
      <c r="AR529" s="101"/>
      <c r="AS529" s="101"/>
    </row>
    <row r="530" spans="1:45" s="103" customFormat="1" ht="12.75" hidden="1">
      <c r="A530" s="145">
        <v>6.5</v>
      </c>
      <c r="B530" s="145">
        <f t="shared" si="80"/>
        <v>2.5</v>
      </c>
      <c r="C530" s="145">
        <f t="shared" si="78"/>
        <v>1.25</v>
      </c>
      <c r="D530" s="145">
        <f t="shared" si="79"/>
        <v>16.25</v>
      </c>
      <c r="E530" s="145" t="s">
        <v>103</v>
      </c>
      <c r="F530" s="145" t="s">
        <v>103</v>
      </c>
      <c r="G530" s="145" t="s">
        <v>103</v>
      </c>
      <c r="H530" s="145" t="s">
        <v>103</v>
      </c>
      <c r="I530" s="145" t="s">
        <v>103</v>
      </c>
      <c r="J530" s="145" t="s">
        <v>101</v>
      </c>
      <c r="K530" s="145" t="s">
        <v>101</v>
      </c>
      <c r="L530" s="145" t="s">
        <v>101</v>
      </c>
      <c r="M530" s="145" t="s">
        <v>101</v>
      </c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101"/>
      <c r="AR530" s="101"/>
      <c r="AS530" s="101"/>
    </row>
    <row r="531" spans="1:45" s="103" customFormat="1" ht="12.75" hidden="1">
      <c r="A531" s="145">
        <v>6.5</v>
      </c>
      <c r="B531" s="145">
        <f t="shared" si="80"/>
        <v>3</v>
      </c>
      <c r="C531" s="145">
        <f t="shared" si="78"/>
        <v>1.5</v>
      </c>
      <c r="D531" s="145">
        <f t="shared" si="79"/>
        <v>19.5</v>
      </c>
      <c r="E531" s="145" t="s">
        <v>103</v>
      </c>
      <c r="F531" s="145" t="s">
        <v>103</v>
      </c>
      <c r="G531" s="145" t="s">
        <v>103</v>
      </c>
      <c r="H531" s="145" t="s">
        <v>101</v>
      </c>
      <c r="I531" s="145" t="s">
        <v>101</v>
      </c>
      <c r="J531" s="145" t="s">
        <v>101</v>
      </c>
      <c r="K531" s="145" t="s">
        <v>101</v>
      </c>
      <c r="L531" s="145" t="s">
        <v>101</v>
      </c>
      <c r="M531" s="145" t="s">
        <v>101</v>
      </c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101"/>
      <c r="AR531" s="101"/>
      <c r="AS531" s="101"/>
    </row>
    <row r="532" spans="1:45" s="103" customFormat="1" ht="12.75" hidden="1">
      <c r="A532" s="145">
        <v>6.5</v>
      </c>
      <c r="B532" s="145">
        <f t="shared" si="80"/>
        <v>3.5</v>
      </c>
      <c r="C532" s="145">
        <f t="shared" si="78"/>
        <v>1.75</v>
      </c>
      <c r="D532" s="145">
        <f t="shared" si="79"/>
        <v>22.75</v>
      </c>
      <c r="E532" s="145" t="s">
        <v>103</v>
      </c>
      <c r="F532" s="145" t="s">
        <v>101</v>
      </c>
      <c r="G532" s="145" t="s">
        <v>101</v>
      </c>
      <c r="H532" s="145" t="s">
        <v>101</v>
      </c>
      <c r="I532" s="145" t="s">
        <v>101</v>
      </c>
      <c r="J532" s="145" t="s">
        <v>101</v>
      </c>
      <c r="K532" s="145" t="s">
        <v>101</v>
      </c>
      <c r="L532" s="147" t="s">
        <v>102</v>
      </c>
      <c r="M532" s="147" t="s">
        <v>111</v>
      </c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101"/>
      <c r="AR532" s="101"/>
      <c r="AS532" s="101"/>
    </row>
    <row r="533" spans="1:45" s="103" customFormat="1" ht="12.75" hidden="1">
      <c r="A533" s="145">
        <v>6.5</v>
      </c>
      <c r="B533" s="145">
        <f t="shared" si="80"/>
        <v>4</v>
      </c>
      <c r="C533" s="145">
        <f t="shared" si="78"/>
        <v>2</v>
      </c>
      <c r="D533" s="145">
        <f t="shared" si="79"/>
        <v>26</v>
      </c>
      <c r="E533" s="145" t="s">
        <v>101</v>
      </c>
      <c r="F533" s="145" t="s">
        <v>101</v>
      </c>
      <c r="G533" s="145" t="s">
        <v>101</v>
      </c>
      <c r="H533" s="145" t="s">
        <v>101</v>
      </c>
      <c r="I533" s="145" t="s">
        <v>101</v>
      </c>
      <c r="J533" s="147" t="s">
        <v>102</v>
      </c>
      <c r="K533" s="147" t="s">
        <v>102</v>
      </c>
      <c r="L533" s="147" t="s">
        <v>102</v>
      </c>
      <c r="M533" s="147" t="s">
        <v>111</v>
      </c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101"/>
      <c r="AR533" s="101"/>
      <c r="AS533" s="101"/>
    </row>
    <row r="534" spans="1:45" s="103" customFormat="1" ht="12.75" hidden="1">
      <c r="A534" s="145">
        <v>6.5</v>
      </c>
      <c r="B534" s="145">
        <f t="shared" si="80"/>
        <v>4.5</v>
      </c>
      <c r="C534" s="145">
        <f t="shared" si="78"/>
        <v>2.25</v>
      </c>
      <c r="D534" s="145">
        <f t="shared" si="79"/>
        <v>29.25</v>
      </c>
      <c r="E534" s="145" t="s">
        <v>101</v>
      </c>
      <c r="F534" s="145" t="s">
        <v>101</v>
      </c>
      <c r="G534" s="145" t="s">
        <v>101</v>
      </c>
      <c r="H534" s="147" t="s">
        <v>102</v>
      </c>
      <c r="I534" s="147" t="s">
        <v>102</v>
      </c>
      <c r="J534" s="147" t="s">
        <v>102</v>
      </c>
      <c r="K534" s="147" t="s">
        <v>102</v>
      </c>
      <c r="L534" s="147" t="s">
        <v>102</v>
      </c>
      <c r="M534" s="147" t="s">
        <v>111</v>
      </c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101"/>
      <c r="AR534" s="101"/>
      <c r="AS534" s="101"/>
    </row>
    <row r="535" spans="1:45" s="103" customFormat="1" ht="12.75" hidden="1">
      <c r="A535" s="145">
        <v>6.5</v>
      </c>
      <c r="B535" s="145">
        <f t="shared" si="80"/>
        <v>5</v>
      </c>
      <c r="C535" s="145">
        <f t="shared" si="78"/>
        <v>2.5</v>
      </c>
      <c r="D535" s="145">
        <f t="shared" si="79"/>
        <v>32.5</v>
      </c>
      <c r="E535" s="145" t="s">
        <v>101</v>
      </c>
      <c r="F535" s="145" t="s">
        <v>101</v>
      </c>
      <c r="G535" s="147" t="s">
        <v>102</v>
      </c>
      <c r="H535" s="147" t="s">
        <v>102</v>
      </c>
      <c r="I535" s="147" t="s">
        <v>102</v>
      </c>
      <c r="J535" s="147" t="s">
        <v>102</v>
      </c>
      <c r="K535" s="147" t="s">
        <v>102</v>
      </c>
      <c r="L535" s="147" t="s">
        <v>102</v>
      </c>
      <c r="M535" s="147" t="s">
        <v>111</v>
      </c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1"/>
      <c r="AR535" s="101"/>
      <c r="AS535" s="101"/>
    </row>
    <row r="536" spans="1:45" s="103" customFormat="1" ht="12.75" hidden="1">
      <c r="A536" s="145">
        <v>6.5</v>
      </c>
      <c r="B536" s="145">
        <f t="shared" si="80"/>
        <v>5.5</v>
      </c>
      <c r="C536" s="145">
        <f t="shared" si="78"/>
        <v>2.75</v>
      </c>
      <c r="D536" s="145">
        <f t="shared" si="79"/>
        <v>35.75</v>
      </c>
      <c r="E536" s="147" t="s">
        <v>102</v>
      </c>
      <c r="F536" s="147" t="s">
        <v>102</v>
      </c>
      <c r="G536" s="147" t="s">
        <v>102</v>
      </c>
      <c r="H536" s="147" t="s">
        <v>102</v>
      </c>
      <c r="I536" s="147" t="s">
        <v>102</v>
      </c>
      <c r="J536" s="147" t="s">
        <v>102</v>
      </c>
      <c r="K536" s="147" t="s">
        <v>102</v>
      </c>
      <c r="L536" s="147" t="s">
        <v>111</v>
      </c>
      <c r="M536" s="147" t="s">
        <v>111</v>
      </c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101"/>
      <c r="AR536" s="101"/>
      <c r="AS536" s="101"/>
    </row>
    <row r="537" spans="1:45" s="103" customFormat="1" ht="12.75" hidden="1">
      <c r="A537" s="145">
        <v>6.5</v>
      </c>
      <c r="B537" s="145">
        <f t="shared" si="80"/>
        <v>6</v>
      </c>
      <c r="C537" s="145">
        <f t="shared" si="78"/>
        <v>3</v>
      </c>
      <c r="D537" s="145">
        <f t="shared" si="79"/>
        <v>39</v>
      </c>
      <c r="E537" s="147" t="s">
        <v>102</v>
      </c>
      <c r="F537" s="147" t="s">
        <v>102</v>
      </c>
      <c r="G537" s="147" t="s">
        <v>102</v>
      </c>
      <c r="H537" s="147" t="s">
        <v>102</v>
      </c>
      <c r="I537" s="147" t="s">
        <v>102</v>
      </c>
      <c r="J537" s="147" t="s">
        <v>102</v>
      </c>
      <c r="K537" s="147" t="s">
        <v>111</v>
      </c>
      <c r="L537" s="147" t="s">
        <v>111</v>
      </c>
      <c r="M537" s="147" t="s">
        <v>111</v>
      </c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101"/>
      <c r="AR537" s="101"/>
      <c r="AS537" s="101"/>
    </row>
    <row r="538" spans="1:45" s="103" customFormat="1" ht="12.75" hidden="1">
      <c r="A538" s="145">
        <v>6.5</v>
      </c>
      <c r="B538" s="145">
        <f t="shared" si="80"/>
        <v>6.5</v>
      </c>
      <c r="C538" s="145">
        <f t="shared" si="78"/>
        <v>3.25</v>
      </c>
      <c r="D538" s="145">
        <f t="shared" si="79"/>
        <v>42.25</v>
      </c>
      <c r="E538" s="147" t="s">
        <v>102</v>
      </c>
      <c r="F538" s="147" t="s">
        <v>102</v>
      </c>
      <c r="G538" s="147" t="s">
        <v>102</v>
      </c>
      <c r="H538" s="147" t="s">
        <v>102</v>
      </c>
      <c r="I538" s="147" t="s">
        <v>102</v>
      </c>
      <c r="J538" s="147" t="s">
        <v>111</v>
      </c>
      <c r="K538" s="147" t="s">
        <v>111</v>
      </c>
      <c r="L538" s="147" t="s">
        <v>111</v>
      </c>
      <c r="M538" s="147" t="s">
        <v>111</v>
      </c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  <c r="AO538" s="101"/>
      <c r="AP538" s="101"/>
      <c r="AQ538" s="101"/>
      <c r="AR538" s="101"/>
      <c r="AS538" s="101"/>
    </row>
    <row r="539" spans="1:45" s="103" customFormat="1" ht="12.75" hidden="1">
      <c r="A539" s="145">
        <v>6.5</v>
      </c>
      <c r="B539" s="145">
        <f t="shared" si="80"/>
        <v>7</v>
      </c>
      <c r="C539" s="145">
        <f t="shared" si="78"/>
        <v>3.5</v>
      </c>
      <c r="D539" s="145">
        <f t="shared" si="79"/>
        <v>45.5</v>
      </c>
      <c r="E539" s="147" t="s">
        <v>102</v>
      </c>
      <c r="F539" s="147" t="s">
        <v>102</v>
      </c>
      <c r="G539" s="147" t="s">
        <v>102</v>
      </c>
      <c r="H539" s="147" t="s">
        <v>102</v>
      </c>
      <c r="I539" s="147" t="s">
        <v>111</v>
      </c>
      <c r="J539" s="147" t="s">
        <v>111</v>
      </c>
      <c r="K539" s="147" t="s">
        <v>111</v>
      </c>
      <c r="L539" s="147" t="s">
        <v>111</v>
      </c>
      <c r="M539" s="147" t="s">
        <v>111</v>
      </c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101"/>
      <c r="AR539" s="101"/>
      <c r="AS539" s="101"/>
    </row>
    <row r="540" spans="1:45" s="103" customFormat="1" ht="12.75" hidden="1">
      <c r="A540" s="145">
        <v>6.5</v>
      </c>
      <c r="B540" s="145">
        <f t="shared" si="80"/>
        <v>7.5</v>
      </c>
      <c r="C540" s="145">
        <f t="shared" si="78"/>
        <v>3.75</v>
      </c>
      <c r="D540" s="145">
        <f t="shared" si="79"/>
        <v>48.75</v>
      </c>
      <c r="E540" s="147" t="s">
        <v>102</v>
      </c>
      <c r="F540" s="147" t="s">
        <v>102</v>
      </c>
      <c r="G540" s="147" t="s">
        <v>111</v>
      </c>
      <c r="H540" s="147" t="s">
        <v>111</v>
      </c>
      <c r="I540" s="147" t="s">
        <v>111</v>
      </c>
      <c r="J540" s="147" t="s">
        <v>111</v>
      </c>
      <c r="K540" s="147" t="s">
        <v>111</v>
      </c>
      <c r="L540" s="147" t="s">
        <v>111</v>
      </c>
      <c r="M540" s="147" t="s">
        <v>111</v>
      </c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</row>
    <row r="541" spans="1:45" s="103" customFormat="1" ht="12.75" hidden="1">
      <c r="A541" s="145">
        <v>6.5</v>
      </c>
      <c r="B541" s="145">
        <f t="shared" si="80"/>
        <v>8</v>
      </c>
      <c r="C541" s="145">
        <f t="shared" si="78"/>
        <v>4</v>
      </c>
      <c r="D541" s="145">
        <f t="shared" si="79"/>
        <v>52</v>
      </c>
      <c r="E541" s="147" t="s">
        <v>102</v>
      </c>
      <c r="F541" s="147" t="s">
        <v>111</v>
      </c>
      <c r="G541" s="147" t="s">
        <v>111</v>
      </c>
      <c r="H541" s="147" t="s">
        <v>111</v>
      </c>
      <c r="I541" s="147" t="s">
        <v>111</v>
      </c>
      <c r="J541" s="147" t="s">
        <v>111</v>
      </c>
      <c r="K541" s="147" t="s">
        <v>111</v>
      </c>
      <c r="L541" s="147" t="s">
        <v>111</v>
      </c>
      <c r="M541" s="147" t="s">
        <v>111</v>
      </c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</row>
    <row r="542" spans="1:45" s="103" customFormat="1" ht="12.75" hidden="1">
      <c r="A542" s="145"/>
      <c r="B542" s="145"/>
      <c r="C542" s="145"/>
      <c r="D542" s="145"/>
      <c r="E542" s="147"/>
      <c r="F542" s="147"/>
      <c r="G542" s="147"/>
      <c r="H542" s="147"/>
      <c r="I542" s="147"/>
      <c r="J542" s="147"/>
      <c r="K542" s="147"/>
      <c r="L542" s="147"/>
      <c r="M542" s="147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</row>
    <row r="543" spans="1:45" s="103" customFormat="1" ht="12.75" hidden="1">
      <c r="A543" s="145"/>
      <c r="B543" s="145"/>
      <c r="C543" s="145"/>
      <c r="D543" s="145"/>
      <c r="E543" s="251">
        <v>7</v>
      </c>
      <c r="F543" s="252"/>
      <c r="G543" s="252"/>
      <c r="H543" s="252"/>
      <c r="I543" s="252"/>
      <c r="J543" s="252"/>
      <c r="K543" s="252"/>
      <c r="L543" s="252"/>
      <c r="M543" s="253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</row>
    <row r="544" spans="1:45" s="103" customFormat="1" ht="12.75" hidden="1">
      <c r="A544" s="145" t="s">
        <v>107</v>
      </c>
      <c r="B544" s="145" t="s">
        <v>108</v>
      </c>
      <c r="C544" s="145" t="s">
        <v>109</v>
      </c>
      <c r="D544" s="145" t="s">
        <v>110</v>
      </c>
      <c r="E544" s="145">
        <v>7</v>
      </c>
      <c r="F544" s="145">
        <v>8</v>
      </c>
      <c r="G544" s="145">
        <v>9</v>
      </c>
      <c r="H544" s="145">
        <v>10</v>
      </c>
      <c r="I544" s="145">
        <v>11</v>
      </c>
      <c r="J544" s="145">
        <v>12</v>
      </c>
      <c r="K544" s="145">
        <v>13</v>
      </c>
      <c r="L544" s="145">
        <v>14</v>
      </c>
      <c r="M544" s="145">
        <v>15</v>
      </c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101"/>
      <c r="AR544" s="101"/>
      <c r="AS544" s="101"/>
    </row>
    <row r="545" spans="1:45" s="103" customFormat="1" ht="12.75" hidden="1">
      <c r="A545" s="145">
        <v>7</v>
      </c>
      <c r="B545" s="145">
        <v>1</v>
      </c>
      <c r="C545" s="145">
        <f>B545/2</f>
        <v>0.5</v>
      </c>
      <c r="D545" s="145">
        <f>A545*B545</f>
        <v>7</v>
      </c>
      <c r="E545" s="145" t="s">
        <v>103</v>
      </c>
      <c r="F545" s="145" t="s">
        <v>103</v>
      </c>
      <c r="G545" s="145" t="s">
        <v>103</v>
      </c>
      <c r="H545" s="145" t="s">
        <v>103</v>
      </c>
      <c r="I545" s="145" t="s">
        <v>103</v>
      </c>
      <c r="J545" s="145" t="s">
        <v>103</v>
      </c>
      <c r="K545" s="145" t="s">
        <v>103</v>
      </c>
      <c r="L545" s="145" t="s">
        <v>103</v>
      </c>
      <c r="M545" s="145" t="s">
        <v>103</v>
      </c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101"/>
      <c r="AR545" s="101"/>
      <c r="AS545" s="101"/>
    </row>
    <row r="546" spans="1:45" s="103" customFormat="1" ht="12.75" hidden="1">
      <c r="A546" s="145">
        <v>7</v>
      </c>
      <c r="B546" s="145">
        <f>B545+0.5</f>
        <v>1.5</v>
      </c>
      <c r="C546" s="145">
        <f aca="true" t="shared" si="81" ref="C546:C559">B546/2</f>
        <v>0.75</v>
      </c>
      <c r="D546" s="145">
        <f aca="true" t="shared" si="82" ref="D546:D559">A546*B546</f>
        <v>10.5</v>
      </c>
      <c r="E546" s="145" t="s">
        <v>103</v>
      </c>
      <c r="F546" s="145" t="s">
        <v>103</v>
      </c>
      <c r="G546" s="145" t="s">
        <v>103</v>
      </c>
      <c r="H546" s="145" t="s">
        <v>103</v>
      </c>
      <c r="I546" s="145" t="s">
        <v>103</v>
      </c>
      <c r="J546" s="145" t="s">
        <v>103</v>
      </c>
      <c r="K546" s="145" t="s">
        <v>103</v>
      </c>
      <c r="L546" s="145" t="s">
        <v>103</v>
      </c>
      <c r="M546" s="145" t="s">
        <v>103</v>
      </c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</row>
    <row r="547" spans="1:45" s="103" customFormat="1" ht="12.75" hidden="1">
      <c r="A547" s="145">
        <v>7</v>
      </c>
      <c r="B547" s="145">
        <f aca="true" t="shared" si="83" ref="B547:B559">B546+0.5</f>
        <v>2</v>
      </c>
      <c r="C547" s="145">
        <f t="shared" si="81"/>
        <v>1</v>
      </c>
      <c r="D547" s="145">
        <f t="shared" si="82"/>
        <v>14</v>
      </c>
      <c r="E547" s="145" t="s">
        <v>103</v>
      </c>
      <c r="F547" s="145" t="s">
        <v>103</v>
      </c>
      <c r="G547" s="145" t="s">
        <v>103</v>
      </c>
      <c r="H547" s="145" t="s">
        <v>103</v>
      </c>
      <c r="I547" s="145" t="s">
        <v>103</v>
      </c>
      <c r="J547" s="145" t="s">
        <v>103</v>
      </c>
      <c r="K547" s="145" t="s">
        <v>103</v>
      </c>
      <c r="L547" s="145" t="s">
        <v>103</v>
      </c>
      <c r="M547" s="145" t="s">
        <v>101</v>
      </c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</row>
    <row r="548" spans="1:45" s="103" customFormat="1" ht="12.75" hidden="1">
      <c r="A548" s="145">
        <v>7</v>
      </c>
      <c r="B548" s="145">
        <f t="shared" si="83"/>
        <v>2.5</v>
      </c>
      <c r="C548" s="145">
        <f t="shared" si="81"/>
        <v>1.25</v>
      </c>
      <c r="D548" s="145">
        <f t="shared" si="82"/>
        <v>17.5</v>
      </c>
      <c r="E548" s="145" t="s">
        <v>103</v>
      </c>
      <c r="F548" s="145" t="s">
        <v>103</v>
      </c>
      <c r="G548" s="145" t="s">
        <v>103</v>
      </c>
      <c r="H548" s="145" t="s">
        <v>103</v>
      </c>
      <c r="I548" s="145" t="s">
        <v>101</v>
      </c>
      <c r="J548" s="145" t="s">
        <v>101</v>
      </c>
      <c r="K548" s="145" t="s">
        <v>101</v>
      </c>
      <c r="L548" s="145" t="s">
        <v>101</v>
      </c>
      <c r="M548" s="145" t="s">
        <v>101</v>
      </c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101"/>
      <c r="AR548" s="101"/>
      <c r="AS548" s="101"/>
    </row>
    <row r="549" spans="1:45" s="103" customFormat="1" ht="12.75" hidden="1">
      <c r="A549" s="145">
        <v>7</v>
      </c>
      <c r="B549" s="145">
        <f t="shared" si="83"/>
        <v>3</v>
      </c>
      <c r="C549" s="145">
        <f t="shared" si="81"/>
        <v>1.5</v>
      </c>
      <c r="D549" s="145">
        <f t="shared" si="82"/>
        <v>21</v>
      </c>
      <c r="E549" s="145" t="s">
        <v>103</v>
      </c>
      <c r="F549" s="145" t="s">
        <v>103</v>
      </c>
      <c r="G549" s="145" t="s">
        <v>101</v>
      </c>
      <c r="H549" s="145" t="s">
        <v>101</v>
      </c>
      <c r="I549" s="145" t="s">
        <v>101</v>
      </c>
      <c r="J549" s="145" t="s">
        <v>101</v>
      </c>
      <c r="K549" s="145" t="s">
        <v>101</v>
      </c>
      <c r="L549" s="145" t="s">
        <v>101</v>
      </c>
      <c r="M549" s="147" t="s">
        <v>102</v>
      </c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101"/>
      <c r="AR549" s="101"/>
      <c r="AS549" s="101"/>
    </row>
    <row r="550" spans="1:45" s="103" customFormat="1" ht="12.75" hidden="1">
      <c r="A550" s="145">
        <v>7</v>
      </c>
      <c r="B550" s="145">
        <f t="shared" si="83"/>
        <v>3.5</v>
      </c>
      <c r="C550" s="145">
        <f t="shared" si="81"/>
        <v>1.75</v>
      </c>
      <c r="D550" s="145">
        <f t="shared" si="82"/>
        <v>24.5</v>
      </c>
      <c r="E550" s="145" t="s">
        <v>101</v>
      </c>
      <c r="F550" s="145" t="s">
        <v>101</v>
      </c>
      <c r="G550" s="145" t="s">
        <v>101</v>
      </c>
      <c r="H550" s="145" t="s">
        <v>101</v>
      </c>
      <c r="I550" s="145" t="s">
        <v>101</v>
      </c>
      <c r="J550" s="145" t="s">
        <v>101</v>
      </c>
      <c r="K550" s="147" t="s">
        <v>102</v>
      </c>
      <c r="L550" s="147" t="s">
        <v>102</v>
      </c>
      <c r="M550" s="147" t="s">
        <v>111</v>
      </c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101"/>
      <c r="AR550" s="101"/>
      <c r="AS550" s="101"/>
    </row>
    <row r="551" spans="1:45" s="103" customFormat="1" ht="12.75" hidden="1">
      <c r="A551" s="145">
        <v>7</v>
      </c>
      <c r="B551" s="145">
        <f t="shared" si="83"/>
        <v>4</v>
      </c>
      <c r="C551" s="145">
        <f t="shared" si="81"/>
        <v>2</v>
      </c>
      <c r="D551" s="145">
        <f t="shared" si="82"/>
        <v>28</v>
      </c>
      <c r="E551" s="145" t="s">
        <v>101</v>
      </c>
      <c r="F551" s="145" t="s">
        <v>101</v>
      </c>
      <c r="G551" s="145" t="s">
        <v>101</v>
      </c>
      <c r="H551" s="145" t="s">
        <v>101</v>
      </c>
      <c r="I551" s="147" t="s">
        <v>102</v>
      </c>
      <c r="J551" s="147" t="s">
        <v>102</v>
      </c>
      <c r="K551" s="147" t="s">
        <v>102</v>
      </c>
      <c r="L551" s="147" t="s">
        <v>102</v>
      </c>
      <c r="M551" s="147" t="s">
        <v>111</v>
      </c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101"/>
      <c r="AR551" s="101"/>
      <c r="AS551" s="101"/>
    </row>
    <row r="552" spans="1:45" s="103" customFormat="1" ht="12.75" hidden="1">
      <c r="A552" s="145">
        <v>7</v>
      </c>
      <c r="B552" s="145">
        <f t="shared" si="83"/>
        <v>4.5</v>
      </c>
      <c r="C552" s="145">
        <f t="shared" si="81"/>
        <v>2.25</v>
      </c>
      <c r="D552" s="145">
        <f t="shared" si="82"/>
        <v>31.5</v>
      </c>
      <c r="E552" s="145" t="s">
        <v>101</v>
      </c>
      <c r="F552" s="145" t="s">
        <v>101</v>
      </c>
      <c r="G552" s="147" t="s">
        <v>102</v>
      </c>
      <c r="H552" s="147" t="s">
        <v>102</v>
      </c>
      <c r="I552" s="147" t="s">
        <v>102</v>
      </c>
      <c r="J552" s="147" t="s">
        <v>102</v>
      </c>
      <c r="K552" s="147" t="s">
        <v>102</v>
      </c>
      <c r="L552" s="147" t="s">
        <v>102</v>
      </c>
      <c r="M552" s="147" t="s">
        <v>111</v>
      </c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101"/>
      <c r="AR552" s="101"/>
      <c r="AS552" s="101"/>
    </row>
    <row r="553" spans="1:45" s="103" customFormat="1" ht="12.75" hidden="1">
      <c r="A553" s="145">
        <v>7</v>
      </c>
      <c r="B553" s="145">
        <f t="shared" si="83"/>
        <v>5</v>
      </c>
      <c r="C553" s="145">
        <f t="shared" si="81"/>
        <v>2.5</v>
      </c>
      <c r="D553" s="145">
        <f t="shared" si="82"/>
        <v>35</v>
      </c>
      <c r="E553" s="145" t="s">
        <v>101</v>
      </c>
      <c r="F553" s="147" t="s">
        <v>102</v>
      </c>
      <c r="G553" s="147" t="s">
        <v>102</v>
      </c>
      <c r="H553" s="147" t="s">
        <v>102</v>
      </c>
      <c r="I553" s="147" t="s">
        <v>102</v>
      </c>
      <c r="J553" s="147" t="s">
        <v>102</v>
      </c>
      <c r="K553" s="147" t="s">
        <v>102</v>
      </c>
      <c r="L553" s="147" t="s">
        <v>102</v>
      </c>
      <c r="M553" s="147" t="s">
        <v>111</v>
      </c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</row>
    <row r="554" spans="1:45" s="103" customFormat="1" ht="12.75" hidden="1">
      <c r="A554" s="145">
        <v>7</v>
      </c>
      <c r="B554" s="145">
        <f t="shared" si="83"/>
        <v>5.5</v>
      </c>
      <c r="C554" s="145">
        <f t="shared" si="81"/>
        <v>2.75</v>
      </c>
      <c r="D554" s="145">
        <f t="shared" si="82"/>
        <v>38.5</v>
      </c>
      <c r="E554" s="147" t="s">
        <v>102</v>
      </c>
      <c r="F554" s="147" t="s">
        <v>102</v>
      </c>
      <c r="G554" s="147" t="s">
        <v>102</v>
      </c>
      <c r="H554" s="147" t="s">
        <v>102</v>
      </c>
      <c r="I554" s="147" t="s">
        <v>102</v>
      </c>
      <c r="J554" s="147" t="s">
        <v>102</v>
      </c>
      <c r="K554" s="147" t="s">
        <v>102</v>
      </c>
      <c r="L554" s="147" t="s">
        <v>111</v>
      </c>
      <c r="M554" s="147" t="s">
        <v>111</v>
      </c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101"/>
      <c r="AR554" s="101"/>
      <c r="AS554" s="101"/>
    </row>
    <row r="555" spans="1:45" s="103" customFormat="1" ht="12.75" hidden="1">
      <c r="A555" s="145">
        <v>7</v>
      </c>
      <c r="B555" s="145">
        <f t="shared" si="83"/>
        <v>6</v>
      </c>
      <c r="C555" s="145">
        <f t="shared" si="81"/>
        <v>3</v>
      </c>
      <c r="D555" s="145">
        <f t="shared" si="82"/>
        <v>42</v>
      </c>
      <c r="E555" s="147" t="s">
        <v>102</v>
      </c>
      <c r="F555" s="147" t="s">
        <v>102</v>
      </c>
      <c r="G555" s="147" t="s">
        <v>102</v>
      </c>
      <c r="H555" s="147" t="s">
        <v>102</v>
      </c>
      <c r="I555" s="147" t="s">
        <v>102</v>
      </c>
      <c r="J555" s="147" t="s">
        <v>111</v>
      </c>
      <c r="K555" s="147" t="s">
        <v>111</v>
      </c>
      <c r="L555" s="147" t="s">
        <v>111</v>
      </c>
      <c r="M555" s="147" t="s">
        <v>111</v>
      </c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101"/>
      <c r="AR555" s="101"/>
      <c r="AS555" s="101"/>
    </row>
    <row r="556" spans="1:45" s="103" customFormat="1" ht="12.75" hidden="1">
      <c r="A556" s="145">
        <v>7</v>
      </c>
      <c r="B556" s="145">
        <f t="shared" si="83"/>
        <v>6.5</v>
      </c>
      <c r="C556" s="145">
        <f t="shared" si="81"/>
        <v>3.25</v>
      </c>
      <c r="D556" s="145">
        <f t="shared" si="82"/>
        <v>45.5</v>
      </c>
      <c r="E556" s="147" t="s">
        <v>102</v>
      </c>
      <c r="F556" s="147" t="s">
        <v>102</v>
      </c>
      <c r="G556" s="147" t="s">
        <v>102</v>
      </c>
      <c r="H556" s="147" t="s">
        <v>102</v>
      </c>
      <c r="I556" s="147" t="s">
        <v>111</v>
      </c>
      <c r="J556" s="147" t="s">
        <v>111</v>
      </c>
      <c r="K556" s="147" t="s">
        <v>111</v>
      </c>
      <c r="L556" s="147" t="s">
        <v>111</v>
      </c>
      <c r="M556" s="147" t="s">
        <v>111</v>
      </c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101"/>
      <c r="AR556" s="101"/>
      <c r="AS556" s="101"/>
    </row>
    <row r="557" spans="1:45" s="103" customFormat="1" ht="12.75" hidden="1">
      <c r="A557" s="145">
        <v>7</v>
      </c>
      <c r="B557" s="145">
        <f t="shared" si="83"/>
        <v>7</v>
      </c>
      <c r="C557" s="145">
        <f t="shared" si="81"/>
        <v>3.5</v>
      </c>
      <c r="D557" s="145">
        <f t="shared" si="82"/>
        <v>49</v>
      </c>
      <c r="E557" s="147" t="s">
        <v>102</v>
      </c>
      <c r="F557" s="147" t="s">
        <v>102</v>
      </c>
      <c r="G557" s="147" t="s">
        <v>102</v>
      </c>
      <c r="H557" s="147" t="s">
        <v>111</v>
      </c>
      <c r="I557" s="147" t="s">
        <v>111</v>
      </c>
      <c r="J557" s="147" t="s">
        <v>111</v>
      </c>
      <c r="K557" s="147" t="s">
        <v>111</v>
      </c>
      <c r="L557" s="147" t="s">
        <v>111</v>
      </c>
      <c r="M557" s="147" t="s">
        <v>111</v>
      </c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101"/>
      <c r="AR557" s="101"/>
      <c r="AS557" s="101"/>
    </row>
    <row r="558" spans="1:45" s="103" customFormat="1" ht="12.75" hidden="1">
      <c r="A558" s="145">
        <v>7</v>
      </c>
      <c r="B558" s="145">
        <f t="shared" si="83"/>
        <v>7.5</v>
      </c>
      <c r="C558" s="145">
        <f t="shared" si="81"/>
        <v>3.75</v>
      </c>
      <c r="D558" s="145">
        <f t="shared" si="82"/>
        <v>52.5</v>
      </c>
      <c r="E558" s="147" t="s">
        <v>102</v>
      </c>
      <c r="F558" s="147" t="s">
        <v>111</v>
      </c>
      <c r="G558" s="147" t="s">
        <v>111</v>
      </c>
      <c r="H558" s="147" t="s">
        <v>111</v>
      </c>
      <c r="I558" s="147" t="s">
        <v>111</v>
      </c>
      <c r="J558" s="147" t="s">
        <v>111</v>
      </c>
      <c r="K558" s="147" t="s">
        <v>111</v>
      </c>
      <c r="L558" s="147" t="s">
        <v>111</v>
      </c>
      <c r="M558" s="147" t="s">
        <v>111</v>
      </c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101"/>
      <c r="AR558" s="101"/>
      <c r="AS558" s="101"/>
    </row>
    <row r="559" spans="1:45" s="103" customFormat="1" ht="12.75" hidden="1">
      <c r="A559" s="145">
        <v>7</v>
      </c>
      <c r="B559" s="145">
        <f t="shared" si="83"/>
        <v>8</v>
      </c>
      <c r="C559" s="145">
        <f t="shared" si="81"/>
        <v>4</v>
      </c>
      <c r="D559" s="145">
        <f t="shared" si="82"/>
        <v>56</v>
      </c>
      <c r="E559" s="147" t="s">
        <v>102</v>
      </c>
      <c r="F559" s="147" t="s">
        <v>111</v>
      </c>
      <c r="G559" s="147" t="s">
        <v>111</v>
      </c>
      <c r="H559" s="147" t="s">
        <v>111</v>
      </c>
      <c r="I559" s="147" t="s">
        <v>111</v>
      </c>
      <c r="J559" s="147" t="s">
        <v>111</v>
      </c>
      <c r="K559" s="147" t="s">
        <v>111</v>
      </c>
      <c r="L559" s="147" t="s">
        <v>111</v>
      </c>
      <c r="M559" s="147" t="s">
        <v>111</v>
      </c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101"/>
      <c r="AR559" s="101"/>
      <c r="AS559" s="101"/>
    </row>
    <row r="560" spans="1:45" s="103" customFormat="1" ht="12.75" hidden="1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101"/>
      <c r="AR560" s="101"/>
      <c r="AS560" s="101"/>
    </row>
    <row r="561" spans="1:45" s="103" customFormat="1" ht="12.75" hidden="1">
      <c r="A561" s="145"/>
      <c r="B561" s="145"/>
      <c r="C561" s="145"/>
      <c r="D561" s="145"/>
      <c r="E561" s="251">
        <v>7</v>
      </c>
      <c r="F561" s="252"/>
      <c r="G561" s="252"/>
      <c r="H561" s="252"/>
      <c r="I561" s="252"/>
      <c r="J561" s="252"/>
      <c r="K561" s="252"/>
      <c r="L561" s="252"/>
      <c r="M561" s="253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101"/>
      <c r="AR561" s="101"/>
      <c r="AS561" s="101"/>
    </row>
    <row r="562" spans="1:45" s="103" customFormat="1" ht="12.75" hidden="1">
      <c r="A562" s="145" t="s">
        <v>107</v>
      </c>
      <c r="B562" s="145" t="s">
        <v>108</v>
      </c>
      <c r="C562" s="145" t="s">
        <v>109</v>
      </c>
      <c r="D562" s="145" t="s">
        <v>110</v>
      </c>
      <c r="E562" s="145">
        <v>7</v>
      </c>
      <c r="F562" s="145">
        <v>8</v>
      </c>
      <c r="G562" s="145">
        <v>9</v>
      </c>
      <c r="H562" s="145">
        <v>10</v>
      </c>
      <c r="I562" s="145">
        <v>11</v>
      </c>
      <c r="J562" s="145">
        <v>12</v>
      </c>
      <c r="K562" s="145">
        <v>13</v>
      </c>
      <c r="L562" s="145">
        <v>14</v>
      </c>
      <c r="M562" s="145">
        <v>15</v>
      </c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</row>
    <row r="563" spans="1:45" s="103" customFormat="1" ht="12.75" hidden="1">
      <c r="A563" s="145">
        <v>7.5</v>
      </c>
      <c r="B563" s="145">
        <v>1</v>
      </c>
      <c r="C563" s="145">
        <f>B563/2</f>
        <v>0.5</v>
      </c>
      <c r="D563" s="145">
        <f>A563*B563</f>
        <v>7.5</v>
      </c>
      <c r="E563" s="145" t="s">
        <v>103</v>
      </c>
      <c r="F563" s="145" t="s">
        <v>103</v>
      </c>
      <c r="G563" s="145" t="s">
        <v>103</v>
      </c>
      <c r="H563" s="145" t="s">
        <v>103</v>
      </c>
      <c r="I563" s="145" t="s">
        <v>103</v>
      </c>
      <c r="J563" s="145" t="s">
        <v>103</v>
      </c>
      <c r="K563" s="145" t="s">
        <v>103</v>
      </c>
      <c r="L563" s="145" t="s">
        <v>103</v>
      </c>
      <c r="M563" s="145" t="s">
        <v>103</v>
      </c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</row>
    <row r="564" spans="1:45" s="103" customFormat="1" ht="12.75" hidden="1">
      <c r="A564" s="145">
        <v>7.5</v>
      </c>
      <c r="B564" s="145">
        <f>B563+0.5</f>
        <v>1.5</v>
      </c>
      <c r="C564" s="145">
        <f aca="true" t="shared" si="84" ref="C564:C577">B564/2</f>
        <v>0.75</v>
      </c>
      <c r="D564" s="145">
        <f aca="true" t="shared" si="85" ref="D564:D577">A564*B564</f>
        <v>11.25</v>
      </c>
      <c r="E564" s="145" t="s">
        <v>103</v>
      </c>
      <c r="F564" s="145" t="s">
        <v>103</v>
      </c>
      <c r="G564" s="145" t="s">
        <v>103</v>
      </c>
      <c r="H564" s="145" t="s">
        <v>103</v>
      </c>
      <c r="I564" s="145" t="s">
        <v>103</v>
      </c>
      <c r="J564" s="145" t="s">
        <v>103</v>
      </c>
      <c r="K564" s="145" t="s">
        <v>103</v>
      </c>
      <c r="L564" s="145" t="s">
        <v>103</v>
      </c>
      <c r="M564" s="145" t="s">
        <v>103</v>
      </c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101"/>
      <c r="AR564" s="101"/>
      <c r="AS564" s="101"/>
    </row>
    <row r="565" spans="1:45" s="103" customFormat="1" ht="12.75" hidden="1">
      <c r="A565" s="145">
        <v>7.5</v>
      </c>
      <c r="B565" s="145">
        <f aca="true" t="shared" si="86" ref="B565:B577">B564+0.5</f>
        <v>2</v>
      </c>
      <c r="C565" s="145">
        <f t="shared" si="84"/>
        <v>1</v>
      </c>
      <c r="D565" s="145">
        <f t="shared" si="85"/>
        <v>15</v>
      </c>
      <c r="E565" s="145" t="s">
        <v>103</v>
      </c>
      <c r="F565" s="145" t="s">
        <v>103</v>
      </c>
      <c r="G565" s="145" t="s">
        <v>103</v>
      </c>
      <c r="H565" s="145" t="s">
        <v>103</v>
      </c>
      <c r="I565" s="145" t="s">
        <v>103</v>
      </c>
      <c r="J565" s="145" t="s">
        <v>103</v>
      </c>
      <c r="K565" s="145" t="s">
        <v>103</v>
      </c>
      <c r="L565" s="145" t="s">
        <v>101</v>
      </c>
      <c r="M565" s="145" t="s">
        <v>101</v>
      </c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101"/>
      <c r="AR565" s="101"/>
      <c r="AS565" s="101"/>
    </row>
    <row r="566" spans="1:45" s="103" customFormat="1" ht="12.75" hidden="1">
      <c r="A566" s="145">
        <v>7.5</v>
      </c>
      <c r="B566" s="145">
        <f t="shared" si="86"/>
        <v>2.5</v>
      </c>
      <c r="C566" s="145">
        <f t="shared" si="84"/>
        <v>1.25</v>
      </c>
      <c r="D566" s="145">
        <f t="shared" si="85"/>
        <v>18.75</v>
      </c>
      <c r="E566" s="145" t="s">
        <v>103</v>
      </c>
      <c r="F566" s="145" t="s">
        <v>103</v>
      </c>
      <c r="G566" s="145" t="s">
        <v>103</v>
      </c>
      <c r="H566" s="145" t="s">
        <v>101</v>
      </c>
      <c r="I566" s="145" t="s">
        <v>101</v>
      </c>
      <c r="J566" s="145" t="s">
        <v>101</v>
      </c>
      <c r="K566" s="145" t="s">
        <v>101</v>
      </c>
      <c r="L566" s="145" t="s">
        <v>101</v>
      </c>
      <c r="M566" s="145" t="s">
        <v>101</v>
      </c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</row>
    <row r="567" spans="1:45" s="103" customFormat="1" ht="12.75" hidden="1">
      <c r="A567" s="145">
        <v>7.5</v>
      </c>
      <c r="B567" s="145">
        <f t="shared" si="86"/>
        <v>3</v>
      </c>
      <c r="C567" s="145">
        <f t="shared" si="84"/>
        <v>1.5</v>
      </c>
      <c r="D567" s="145">
        <f t="shared" si="85"/>
        <v>22.5</v>
      </c>
      <c r="E567" s="145" t="s">
        <v>103</v>
      </c>
      <c r="F567" s="145" t="s">
        <v>103</v>
      </c>
      <c r="G567" s="145" t="s">
        <v>101</v>
      </c>
      <c r="H567" s="145" t="s">
        <v>101</v>
      </c>
      <c r="I567" s="145" t="s">
        <v>101</v>
      </c>
      <c r="J567" s="145" t="s">
        <v>101</v>
      </c>
      <c r="K567" s="145" t="s">
        <v>101</v>
      </c>
      <c r="L567" s="147" t="s">
        <v>102</v>
      </c>
      <c r="M567" s="147" t="s">
        <v>102</v>
      </c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</row>
    <row r="568" spans="1:45" s="103" customFormat="1" ht="12.75" hidden="1">
      <c r="A568" s="145">
        <v>7.5</v>
      </c>
      <c r="B568" s="145">
        <f t="shared" si="86"/>
        <v>3.5</v>
      </c>
      <c r="C568" s="145">
        <f t="shared" si="84"/>
        <v>1.75</v>
      </c>
      <c r="D568" s="145">
        <f t="shared" si="85"/>
        <v>26.25</v>
      </c>
      <c r="E568" s="145" t="s">
        <v>101</v>
      </c>
      <c r="F568" s="145" t="s">
        <v>101</v>
      </c>
      <c r="G568" s="145" t="s">
        <v>101</v>
      </c>
      <c r="H568" s="145" t="s">
        <v>101</v>
      </c>
      <c r="I568" s="145" t="s">
        <v>101</v>
      </c>
      <c r="J568" s="147" t="s">
        <v>102</v>
      </c>
      <c r="K568" s="147" t="s">
        <v>102</v>
      </c>
      <c r="L568" s="147" t="s">
        <v>102</v>
      </c>
      <c r="M568" s="147" t="s">
        <v>111</v>
      </c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</row>
    <row r="569" spans="1:45" s="103" customFormat="1" ht="12.75" hidden="1">
      <c r="A569" s="145">
        <v>7.5</v>
      </c>
      <c r="B569" s="145">
        <f t="shared" si="86"/>
        <v>4</v>
      </c>
      <c r="C569" s="145">
        <f t="shared" si="84"/>
        <v>2</v>
      </c>
      <c r="D569" s="145">
        <f t="shared" si="85"/>
        <v>30</v>
      </c>
      <c r="E569" s="145" t="s">
        <v>101</v>
      </c>
      <c r="F569" s="145" t="s">
        <v>101</v>
      </c>
      <c r="G569" s="145" t="s">
        <v>101</v>
      </c>
      <c r="H569" s="147" t="s">
        <v>102</v>
      </c>
      <c r="I569" s="147" t="s">
        <v>102</v>
      </c>
      <c r="J569" s="147" t="s">
        <v>102</v>
      </c>
      <c r="K569" s="147" t="s">
        <v>102</v>
      </c>
      <c r="L569" s="147" t="s">
        <v>102</v>
      </c>
      <c r="M569" s="147" t="s">
        <v>111</v>
      </c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</row>
    <row r="570" spans="1:45" s="103" customFormat="1" ht="12.75" hidden="1">
      <c r="A570" s="145">
        <v>7.5</v>
      </c>
      <c r="B570" s="145">
        <f t="shared" si="86"/>
        <v>4.5</v>
      </c>
      <c r="C570" s="145">
        <f t="shared" si="84"/>
        <v>2.25</v>
      </c>
      <c r="D570" s="145">
        <f t="shared" si="85"/>
        <v>33.75</v>
      </c>
      <c r="E570" s="145" t="s">
        <v>101</v>
      </c>
      <c r="F570" s="147" t="s">
        <v>102</v>
      </c>
      <c r="G570" s="147" t="s">
        <v>102</v>
      </c>
      <c r="H570" s="147" t="s">
        <v>102</v>
      </c>
      <c r="I570" s="147" t="s">
        <v>102</v>
      </c>
      <c r="J570" s="147" t="s">
        <v>102</v>
      </c>
      <c r="K570" s="147" t="s">
        <v>102</v>
      </c>
      <c r="L570" s="147" t="s">
        <v>102</v>
      </c>
      <c r="M570" s="147" t="s">
        <v>111</v>
      </c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</row>
    <row r="571" spans="1:45" s="103" customFormat="1" ht="12.75" hidden="1">
      <c r="A571" s="145">
        <v>7.5</v>
      </c>
      <c r="B571" s="145">
        <f t="shared" si="86"/>
        <v>5</v>
      </c>
      <c r="C571" s="145">
        <f t="shared" si="84"/>
        <v>2.5</v>
      </c>
      <c r="D571" s="145">
        <f t="shared" si="85"/>
        <v>37.5</v>
      </c>
      <c r="E571" s="147" t="s">
        <v>102</v>
      </c>
      <c r="F571" s="147" t="s">
        <v>102</v>
      </c>
      <c r="G571" s="147" t="s">
        <v>102</v>
      </c>
      <c r="H571" s="147" t="s">
        <v>102</v>
      </c>
      <c r="I571" s="147" t="s">
        <v>102</v>
      </c>
      <c r="J571" s="147" t="s">
        <v>102</v>
      </c>
      <c r="K571" s="147" t="s">
        <v>102</v>
      </c>
      <c r="L571" s="147" t="s">
        <v>102</v>
      </c>
      <c r="M571" s="147" t="s">
        <v>111</v>
      </c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</row>
    <row r="572" spans="1:45" s="103" customFormat="1" ht="12.75" hidden="1">
      <c r="A572" s="145">
        <v>7.5</v>
      </c>
      <c r="B572" s="145">
        <f t="shared" si="86"/>
        <v>5.5</v>
      </c>
      <c r="C572" s="145">
        <f t="shared" si="84"/>
        <v>2.75</v>
      </c>
      <c r="D572" s="145">
        <f t="shared" si="85"/>
        <v>41.25</v>
      </c>
      <c r="E572" s="147" t="s">
        <v>102</v>
      </c>
      <c r="F572" s="147" t="s">
        <v>102</v>
      </c>
      <c r="G572" s="147" t="s">
        <v>102</v>
      </c>
      <c r="H572" s="147" t="s">
        <v>102</v>
      </c>
      <c r="I572" s="147" t="s">
        <v>102</v>
      </c>
      <c r="J572" s="147" t="s">
        <v>102</v>
      </c>
      <c r="K572" s="147" t="s">
        <v>111</v>
      </c>
      <c r="L572" s="147" t="s">
        <v>111</v>
      </c>
      <c r="M572" s="147" t="s">
        <v>111</v>
      </c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</row>
    <row r="573" spans="1:45" s="103" customFormat="1" ht="12.75" hidden="1">
      <c r="A573" s="145">
        <v>7.5</v>
      </c>
      <c r="B573" s="145">
        <f t="shared" si="86"/>
        <v>6</v>
      </c>
      <c r="C573" s="145">
        <f t="shared" si="84"/>
        <v>3</v>
      </c>
      <c r="D573" s="145">
        <f t="shared" si="85"/>
        <v>45</v>
      </c>
      <c r="E573" s="147" t="s">
        <v>102</v>
      </c>
      <c r="F573" s="147" t="s">
        <v>102</v>
      </c>
      <c r="G573" s="147" t="s">
        <v>102</v>
      </c>
      <c r="H573" s="147" t="s">
        <v>102</v>
      </c>
      <c r="I573" s="147" t="s">
        <v>111</v>
      </c>
      <c r="J573" s="147" t="s">
        <v>111</v>
      </c>
      <c r="K573" s="147" t="s">
        <v>111</v>
      </c>
      <c r="L573" s="147" t="s">
        <v>111</v>
      </c>
      <c r="M573" s="147" t="s">
        <v>111</v>
      </c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</row>
    <row r="574" spans="1:45" s="103" customFormat="1" ht="12.75" hidden="1">
      <c r="A574" s="145">
        <v>7.5</v>
      </c>
      <c r="B574" s="145">
        <f t="shared" si="86"/>
        <v>6.5</v>
      </c>
      <c r="C574" s="145">
        <f t="shared" si="84"/>
        <v>3.25</v>
      </c>
      <c r="D574" s="145">
        <f t="shared" si="85"/>
        <v>48.75</v>
      </c>
      <c r="E574" s="147" t="s">
        <v>102</v>
      </c>
      <c r="F574" s="147" t="s">
        <v>102</v>
      </c>
      <c r="G574" s="147" t="s">
        <v>102</v>
      </c>
      <c r="H574" s="147" t="s">
        <v>111</v>
      </c>
      <c r="I574" s="147" t="s">
        <v>111</v>
      </c>
      <c r="J574" s="147" t="s">
        <v>111</v>
      </c>
      <c r="K574" s="147" t="s">
        <v>111</v>
      </c>
      <c r="L574" s="147" t="s">
        <v>111</v>
      </c>
      <c r="M574" s="147" t="s">
        <v>111</v>
      </c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</row>
    <row r="575" spans="1:45" s="103" customFormat="1" ht="12.75" hidden="1">
      <c r="A575" s="145">
        <v>7.5</v>
      </c>
      <c r="B575" s="145">
        <f t="shared" si="86"/>
        <v>7</v>
      </c>
      <c r="C575" s="145">
        <f t="shared" si="84"/>
        <v>3.5</v>
      </c>
      <c r="D575" s="145">
        <f t="shared" si="85"/>
        <v>52.5</v>
      </c>
      <c r="E575" s="147" t="s">
        <v>102</v>
      </c>
      <c r="F575" s="147" t="s">
        <v>102</v>
      </c>
      <c r="G575" s="147" t="s">
        <v>111</v>
      </c>
      <c r="H575" s="147" t="s">
        <v>111</v>
      </c>
      <c r="I575" s="147" t="s">
        <v>111</v>
      </c>
      <c r="J575" s="147" t="s">
        <v>111</v>
      </c>
      <c r="K575" s="147" t="s">
        <v>111</v>
      </c>
      <c r="L575" s="147" t="s">
        <v>111</v>
      </c>
      <c r="M575" s="147" t="s">
        <v>111</v>
      </c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</row>
    <row r="576" spans="1:45" s="103" customFormat="1" ht="12.75" hidden="1">
      <c r="A576" s="145">
        <v>7.5</v>
      </c>
      <c r="B576" s="145">
        <f t="shared" si="86"/>
        <v>7.5</v>
      </c>
      <c r="C576" s="145">
        <f t="shared" si="84"/>
        <v>3.75</v>
      </c>
      <c r="D576" s="145">
        <f t="shared" si="85"/>
        <v>56.25</v>
      </c>
      <c r="E576" s="147" t="s">
        <v>102</v>
      </c>
      <c r="F576" s="147" t="s">
        <v>111</v>
      </c>
      <c r="G576" s="147" t="s">
        <v>111</v>
      </c>
      <c r="H576" s="147" t="s">
        <v>111</v>
      </c>
      <c r="I576" s="147" t="s">
        <v>111</v>
      </c>
      <c r="J576" s="147" t="s">
        <v>111</v>
      </c>
      <c r="K576" s="147" t="s">
        <v>111</v>
      </c>
      <c r="L576" s="147" t="s">
        <v>111</v>
      </c>
      <c r="M576" s="147" t="s">
        <v>111</v>
      </c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</row>
    <row r="577" spans="1:45" s="103" customFormat="1" ht="12.75" hidden="1">
      <c r="A577" s="145">
        <v>7.5</v>
      </c>
      <c r="B577" s="145">
        <f t="shared" si="86"/>
        <v>8</v>
      </c>
      <c r="C577" s="145">
        <f t="shared" si="84"/>
        <v>4</v>
      </c>
      <c r="D577" s="145">
        <f t="shared" si="85"/>
        <v>60</v>
      </c>
      <c r="E577" s="147" t="s">
        <v>111</v>
      </c>
      <c r="F577" s="147" t="s">
        <v>111</v>
      </c>
      <c r="G577" s="147" t="s">
        <v>111</v>
      </c>
      <c r="H577" s="147" t="s">
        <v>111</v>
      </c>
      <c r="I577" s="147" t="s">
        <v>111</v>
      </c>
      <c r="J577" s="147" t="s">
        <v>111</v>
      </c>
      <c r="K577" s="147" t="s">
        <v>111</v>
      </c>
      <c r="L577" s="147" t="s">
        <v>111</v>
      </c>
      <c r="M577" s="147" t="s">
        <v>111</v>
      </c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</row>
    <row r="578" spans="1:45" s="103" customFormat="1" ht="12.75" hidden="1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</row>
    <row r="579" spans="1:45" s="103" customFormat="1" ht="12.75" hidden="1">
      <c r="A579" s="145"/>
      <c r="B579" s="145"/>
      <c r="C579" s="145"/>
      <c r="D579" s="145"/>
      <c r="E579" s="251">
        <v>7</v>
      </c>
      <c r="F579" s="252"/>
      <c r="G579" s="252"/>
      <c r="H579" s="252"/>
      <c r="I579" s="252"/>
      <c r="J579" s="252"/>
      <c r="K579" s="252"/>
      <c r="L579" s="252"/>
      <c r="M579" s="253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</row>
    <row r="580" spans="1:45" s="103" customFormat="1" ht="12.75" hidden="1">
      <c r="A580" s="145" t="s">
        <v>107</v>
      </c>
      <c r="B580" s="145" t="s">
        <v>108</v>
      </c>
      <c r="C580" s="145" t="s">
        <v>109</v>
      </c>
      <c r="D580" s="145" t="s">
        <v>110</v>
      </c>
      <c r="E580" s="145">
        <v>7</v>
      </c>
      <c r="F580" s="145">
        <v>8</v>
      </c>
      <c r="G580" s="145">
        <v>9</v>
      </c>
      <c r="H580" s="145">
        <v>10</v>
      </c>
      <c r="I580" s="145">
        <v>11</v>
      </c>
      <c r="J580" s="145">
        <v>12</v>
      </c>
      <c r="K580" s="145">
        <v>13</v>
      </c>
      <c r="L580" s="145">
        <v>14</v>
      </c>
      <c r="M580" s="145">
        <v>15</v>
      </c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101"/>
      <c r="AR580" s="101"/>
      <c r="AS580" s="101"/>
    </row>
    <row r="581" spans="1:45" s="103" customFormat="1" ht="12.75" hidden="1">
      <c r="A581" s="145">
        <v>8</v>
      </c>
      <c r="B581" s="145">
        <v>1</v>
      </c>
      <c r="C581" s="145">
        <f>B581/2</f>
        <v>0.5</v>
      </c>
      <c r="D581" s="145">
        <f>A581*B581</f>
        <v>8</v>
      </c>
      <c r="E581" s="145" t="s">
        <v>103</v>
      </c>
      <c r="F581" s="145" t="s">
        <v>103</v>
      </c>
      <c r="G581" s="145" t="s">
        <v>103</v>
      </c>
      <c r="H581" s="145" t="s">
        <v>103</v>
      </c>
      <c r="I581" s="145" t="s">
        <v>103</v>
      </c>
      <c r="J581" s="145" t="s">
        <v>103</v>
      </c>
      <c r="K581" s="145" t="s">
        <v>103</v>
      </c>
      <c r="L581" s="145" t="s">
        <v>103</v>
      </c>
      <c r="M581" s="145" t="s">
        <v>103</v>
      </c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101"/>
      <c r="AR581" s="101"/>
      <c r="AS581" s="101"/>
    </row>
    <row r="582" spans="1:45" s="103" customFormat="1" ht="12.75" hidden="1">
      <c r="A582" s="145">
        <v>8</v>
      </c>
      <c r="B582" s="145">
        <f>B581+0.5</f>
        <v>1.5</v>
      </c>
      <c r="C582" s="145">
        <f aca="true" t="shared" si="87" ref="C582:C595">B582/2</f>
        <v>0.75</v>
      </c>
      <c r="D582" s="145">
        <f aca="true" t="shared" si="88" ref="D582:D595">A582*B582</f>
        <v>12</v>
      </c>
      <c r="E582" s="145" t="s">
        <v>103</v>
      </c>
      <c r="F582" s="145" t="s">
        <v>103</v>
      </c>
      <c r="G582" s="145" t="s">
        <v>103</v>
      </c>
      <c r="H582" s="145" t="s">
        <v>103</v>
      </c>
      <c r="I582" s="145" t="s">
        <v>103</v>
      </c>
      <c r="J582" s="145" t="s">
        <v>103</v>
      </c>
      <c r="K582" s="145" t="s">
        <v>103</v>
      </c>
      <c r="L582" s="145" t="s">
        <v>103</v>
      </c>
      <c r="M582" s="145" t="s">
        <v>103</v>
      </c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</row>
    <row r="583" spans="1:45" s="103" customFormat="1" ht="12.75" hidden="1">
      <c r="A583" s="145">
        <v>8</v>
      </c>
      <c r="B583" s="145">
        <f aca="true" t="shared" si="89" ref="B583:B595">B582+0.5</f>
        <v>2</v>
      </c>
      <c r="C583" s="145">
        <f t="shared" si="87"/>
        <v>1</v>
      </c>
      <c r="D583" s="145">
        <f t="shared" si="88"/>
        <v>16</v>
      </c>
      <c r="E583" s="145" t="s">
        <v>103</v>
      </c>
      <c r="F583" s="145" t="s">
        <v>103</v>
      </c>
      <c r="G583" s="145" t="s">
        <v>103</v>
      </c>
      <c r="H583" s="145" t="s">
        <v>103</v>
      </c>
      <c r="I583" s="145" t="s">
        <v>103</v>
      </c>
      <c r="J583" s="145" t="s">
        <v>103</v>
      </c>
      <c r="K583" s="145" t="s">
        <v>101</v>
      </c>
      <c r="L583" s="145" t="s">
        <v>101</v>
      </c>
      <c r="M583" s="145" t="s">
        <v>101</v>
      </c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101"/>
      <c r="AR583" s="101"/>
      <c r="AS583" s="101"/>
    </row>
    <row r="584" spans="1:45" s="103" customFormat="1" ht="12.75" hidden="1">
      <c r="A584" s="145">
        <v>8</v>
      </c>
      <c r="B584" s="145">
        <f t="shared" si="89"/>
        <v>2.5</v>
      </c>
      <c r="C584" s="145">
        <f t="shared" si="87"/>
        <v>1.25</v>
      </c>
      <c r="D584" s="145">
        <f t="shared" si="88"/>
        <v>20</v>
      </c>
      <c r="E584" s="145" t="s">
        <v>103</v>
      </c>
      <c r="F584" s="145" t="s">
        <v>103</v>
      </c>
      <c r="G584" s="145" t="s">
        <v>103</v>
      </c>
      <c r="H584" s="145" t="s">
        <v>101</v>
      </c>
      <c r="I584" s="145" t="s">
        <v>101</v>
      </c>
      <c r="J584" s="145" t="s">
        <v>101</v>
      </c>
      <c r="K584" s="145" t="s">
        <v>101</v>
      </c>
      <c r="L584" s="145" t="s">
        <v>101</v>
      </c>
      <c r="M584" s="145" t="s">
        <v>101</v>
      </c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101"/>
      <c r="AR584" s="101"/>
      <c r="AS584" s="101"/>
    </row>
    <row r="585" spans="1:45" s="103" customFormat="1" ht="12.75" hidden="1">
      <c r="A585" s="145">
        <v>8</v>
      </c>
      <c r="B585" s="145">
        <f t="shared" si="89"/>
        <v>3</v>
      </c>
      <c r="C585" s="145">
        <f t="shared" si="87"/>
        <v>1.5</v>
      </c>
      <c r="D585" s="145">
        <f t="shared" si="88"/>
        <v>24</v>
      </c>
      <c r="E585" s="145" t="s">
        <v>103</v>
      </c>
      <c r="F585" s="145" t="s">
        <v>101</v>
      </c>
      <c r="G585" s="145" t="s">
        <v>101</v>
      </c>
      <c r="H585" s="145" t="s">
        <v>101</v>
      </c>
      <c r="I585" s="145" t="s">
        <v>101</v>
      </c>
      <c r="J585" s="145" t="s">
        <v>101</v>
      </c>
      <c r="K585" s="147" t="s">
        <v>102</v>
      </c>
      <c r="L585" s="147" t="s">
        <v>102</v>
      </c>
      <c r="M585" s="147" t="s">
        <v>102</v>
      </c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101"/>
      <c r="AR585" s="101"/>
      <c r="AS585" s="101"/>
    </row>
    <row r="586" spans="1:45" s="103" customFormat="1" ht="12.75" hidden="1">
      <c r="A586" s="145">
        <v>8</v>
      </c>
      <c r="B586" s="145">
        <f t="shared" si="89"/>
        <v>3.5</v>
      </c>
      <c r="C586" s="145">
        <f t="shared" si="87"/>
        <v>1.75</v>
      </c>
      <c r="D586" s="145">
        <f t="shared" si="88"/>
        <v>28</v>
      </c>
      <c r="E586" s="145" t="s">
        <v>101</v>
      </c>
      <c r="F586" s="145" t="s">
        <v>101</v>
      </c>
      <c r="G586" s="145" t="s">
        <v>101</v>
      </c>
      <c r="H586" s="145" t="s">
        <v>101</v>
      </c>
      <c r="I586" s="147" t="s">
        <v>102</v>
      </c>
      <c r="J586" s="147" t="s">
        <v>102</v>
      </c>
      <c r="K586" s="147" t="s">
        <v>102</v>
      </c>
      <c r="L586" s="147" t="s">
        <v>102</v>
      </c>
      <c r="M586" s="147" t="s">
        <v>111</v>
      </c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101"/>
      <c r="AR586" s="101"/>
      <c r="AS586" s="101"/>
    </row>
    <row r="587" spans="1:45" s="103" customFormat="1" ht="12.75" hidden="1">
      <c r="A587" s="145">
        <v>8</v>
      </c>
      <c r="B587" s="145">
        <f t="shared" si="89"/>
        <v>4</v>
      </c>
      <c r="C587" s="145">
        <f t="shared" si="87"/>
        <v>2</v>
      </c>
      <c r="D587" s="145">
        <f t="shared" si="88"/>
        <v>32</v>
      </c>
      <c r="E587" s="145" t="s">
        <v>101</v>
      </c>
      <c r="F587" s="145" t="s">
        <v>101</v>
      </c>
      <c r="G587" s="147" t="s">
        <v>102</v>
      </c>
      <c r="H587" s="147" t="s">
        <v>102</v>
      </c>
      <c r="I587" s="147" t="s">
        <v>102</v>
      </c>
      <c r="J587" s="147" t="s">
        <v>102</v>
      </c>
      <c r="K587" s="147" t="s">
        <v>102</v>
      </c>
      <c r="L587" s="147" t="s">
        <v>102</v>
      </c>
      <c r="M587" s="147" t="s">
        <v>111</v>
      </c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101"/>
      <c r="AR587" s="101"/>
      <c r="AS587" s="101"/>
    </row>
    <row r="588" spans="1:45" s="103" customFormat="1" ht="12.75" hidden="1">
      <c r="A588" s="145">
        <v>8</v>
      </c>
      <c r="B588" s="145">
        <f t="shared" si="89"/>
        <v>4.5</v>
      </c>
      <c r="C588" s="145">
        <f t="shared" si="87"/>
        <v>2.25</v>
      </c>
      <c r="D588" s="145">
        <f t="shared" si="88"/>
        <v>36</v>
      </c>
      <c r="E588" s="145" t="s">
        <v>101</v>
      </c>
      <c r="F588" s="147" t="s">
        <v>102</v>
      </c>
      <c r="G588" s="147" t="s">
        <v>102</v>
      </c>
      <c r="H588" s="147" t="s">
        <v>102</v>
      </c>
      <c r="I588" s="147" t="s">
        <v>102</v>
      </c>
      <c r="J588" s="147" t="s">
        <v>102</v>
      </c>
      <c r="K588" s="147" t="s">
        <v>102</v>
      </c>
      <c r="L588" s="147" t="s">
        <v>102</v>
      </c>
      <c r="M588" s="147" t="s">
        <v>111</v>
      </c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101"/>
      <c r="AR588" s="101"/>
      <c r="AS588" s="101"/>
    </row>
    <row r="589" spans="1:45" s="103" customFormat="1" ht="12.75" hidden="1">
      <c r="A589" s="145">
        <v>8</v>
      </c>
      <c r="B589" s="145">
        <f t="shared" si="89"/>
        <v>5</v>
      </c>
      <c r="C589" s="145">
        <f t="shared" si="87"/>
        <v>2.5</v>
      </c>
      <c r="D589" s="145">
        <f t="shared" si="88"/>
        <v>40</v>
      </c>
      <c r="E589" s="147" t="s">
        <v>102</v>
      </c>
      <c r="F589" s="147" t="s">
        <v>102</v>
      </c>
      <c r="G589" s="147" t="s">
        <v>102</v>
      </c>
      <c r="H589" s="147" t="s">
        <v>102</v>
      </c>
      <c r="I589" s="147" t="s">
        <v>102</v>
      </c>
      <c r="J589" s="147" t="s">
        <v>102</v>
      </c>
      <c r="K589" s="147" t="s">
        <v>111</v>
      </c>
      <c r="L589" s="147" t="s">
        <v>111</v>
      </c>
      <c r="M589" s="147" t="s">
        <v>111</v>
      </c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101"/>
      <c r="AR589" s="101"/>
      <c r="AS589" s="101"/>
    </row>
    <row r="590" spans="1:45" s="103" customFormat="1" ht="12.75" hidden="1">
      <c r="A590" s="145">
        <v>8</v>
      </c>
      <c r="B590" s="145">
        <f t="shared" si="89"/>
        <v>5.5</v>
      </c>
      <c r="C590" s="145">
        <f t="shared" si="87"/>
        <v>2.75</v>
      </c>
      <c r="D590" s="145">
        <f t="shared" si="88"/>
        <v>44</v>
      </c>
      <c r="E590" s="147" t="s">
        <v>102</v>
      </c>
      <c r="F590" s="147" t="s">
        <v>102</v>
      </c>
      <c r="G590" s="147" t="s">
        <v>102</v>
      </c>
      <c r="H590" s="147" t="s">
        <v>102</v>
      </c>
      <c r="I590" s="147" t="s">
        <v>102</v>
      </c>
      <c r="J590" s="147" t="s">
        <v>111</v>
      </c>
      <c r="K590" s="147" t="s">
        <v>111</v>
      </c>
      <c r="L590" s="147" t="s">
        <v>111</v>
      </c>
      <c r="M590" s="147" t="s">
        <v>111</v>
      </c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1"/>
      <c r="AP590" s="101"/>
      <c r="AQ590" s="101"/>
      <c r="AR590" s="101"/>
      <c r="AS590" s="101"/>
    </row>
    <row r="591" spans="1:45" s="103" customFormat="1" ht="12.75" hidden="1">
      <c r="A591" s="145">
        <v>8</v>
      </c>
      <c r="B591" s="145">
        <f t="shared" si="89"/>
        <v>6</v>
      </c>
      <c r="C591" s="145">
        <f t="shared" si="87"/>
        <v>3</v>
      </c>
      <c r="D591" s="145">
        <f t="shared" si="88"/>
        <v>48</v>
      </c>
      <c r="E591" s="147" t="s">
        <v>102</v>
      </c>
      <c r="F591" s="147" t="s">
        <v>102</v>
      </c>
      <c r="G591" s="147" t="s">
        <v>102</v>
      </c>
      <c r="H591" s="147" t="s">
        <v>111</v>
      </c>
      <c r="I591" s="147" t="s">
        <v>111</v>
      </c>
      <c r="J591" s="147" t="s">
        <v>111</v>
      </c>
      <c r="K591" s="147" t="s">
        <v>111</v>
      </c>
      <c r="L591" s="147" t="s">
        <v>111</v>
      </c>
      <c r="M591" s="147" t="s">
        <v>111</v>
      </c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101"/>
      <c r="AR591" s="101"/>
      <c r="AS591" s="101"/>
    </row>
    <row r="592" spans="1:45" s="103" customFormat="1" ht="12.75" hidden="1">
      <c r="A592" s="145">
        <v>8</v>
      </c>
      <c r="B592" s="145">
        <f t="shared" si="89"/>
        <v>6.5</v>
      </c>
      <c r="C592" s="145">
        <f t="shared" si="87"/>
        <v>3.25</v>
      </c>
      <c r="D592" s="145">
        <f t="shared" si="88"/>
        <v>52</v>
      </c>
      <c r="E592" s="147" t="s">
        <v>102</v>
      </c>
      <c r="F592" s="147" t="s">
        <v>102</v>
      </c>
      <c r="G592" s="147" t="s">
        <v>111</v>
      </c>
      <c r="H592" s="147" t="s">
        <v>111</v>
      </c>
      <c r="I592" s="147" t="s">
        <v>111</v>
      </c>
      <c r="J592" s="147" t="s">
        <v>111</v>
      </c>
      <c r="K592" s="147" t="s">
        <v>111</v>
      </c>
      <c r="L592" s="147" t="s">
        <v>111</v>
      </c>
      <c r="M592" s="147" t="s">
        <v>111</v>
      </c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101"/>
      <c r="AR592" s="101"/>
      <c r="AS592" s="101"/>
    </row>
    <row r="593" spans="1:45" s="103" customFormat="1" ht="12.75" hidden="1">
      <c r="A593" s="145">
        <v>8</v>
      </c>
      <c r="B593" s="145">
        <f t="shared" si="89"/>
        <v>7</v>
      </c>
      <c r="C593" s="145">
        <f t="shared" si="87"/>
        <v>3.5</v>
      </c>
      <c r="D593" s="145">
        <f t="shared" si="88"/>
        <v>56</v>
      </c>
      <c r="E593" s="147" t="s">
        <v>102</v>
      </c>
      <c r="F593" s="147" t="s">
        <v>111</v>
      </c>
      <c r="G593" s="147" t="s">
        <v>111</v>
      </c>
      <c r="H593" s="147" t="s">
        <v>111</v>
      </c>
      <c r="I593" s="147" t="s">
        <v>111</v>
      </c>
      <c r="J593" s="147" t="s">
        <v>111</v>
      </c>
      <c r="K593" s="147" t="s">
        <v>111</v>
      </c>
      <c r="L593" s="147" t="s">
        <v>111</v>
      </c>
      <c r="M593" s="147" t="s">
        <v>111</v>
      </c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101"/>
      <c r="AR593" s="101"/>
      <c r="AS593" s="101"/>
    </row>
    <row r="594" spans="1:45" s="103" customFormat="1" ht="12.75" hidden="1">
      <c r="A594" s="145">
        <v>8</v>
      </c>
      <c r="B594" s="145">
        <f t="shared" si="89"/>
        <v>7.5</v>
      </c>
      <c r="C594" s="145">
        <f t="shared" si="87"/>
        <v>3.75</v>
      </c>
      <c r="D594" s="145">
        <f t="shared" si="88"/>
        <v>60</v>
      </c>
      <c r="E594" s="147" t="s">
        <v>111</v>
      </c>
      <c r="F594" s="147" t="s">
        <v>111</v>
      </c>
      <c r="G594" s="147" t="s">
        <v>111</v>
      </c>
      <c r="H594" s="147" t="s">
        <v>111</v>
      </c>
      <c r="I594" s="147" t="s">
        <v>111</v>
      </c>
      <c r="J594" s="147" t="s">
        <v>111</v>
      </c>
      <c r="K594" s="147" t="s">
        <v>111</v>
      </c>
      <c r="L594" s="147" t="s">
        <v>111</v>
      </c>
      <c r="M594" s="147" t="s">
        <v>111</v>
      </c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101"/>
      <c r="AR594" s="101"/>
      <c r="AS594" s="101"/>
    </row>
    <row r="595" spans="1:45" s="103" customFormat="1" ht="12.75" hidden="1">
      <c r="A595" s="145">
        <v>8</v>
      </c>
      <c r="B595" s="145">
        <f t="shared" si="89"/>
        <v>8</v>
      </c>
      <c r="C595" s="145">
        <f t="shared" si="87"/>
        <v>4</v>
      </c>
      <c r="D595" s="145">
        <f t="shared" si="88"/>
        <v>64</v>
      </c>
      <c r="E595" s="147" t="s">
        <v>111</v>
      </c>
      <c r="F595" s="147" t="s">
        <v>111</v>
      </c>
      <c r="G595" s="147" t="s">
        <v>111</v>
      </c>
      <c r="H595" s="147" t="s">
        <v>111</v>
      </c>
      <c r="I595" s="147" t="s">
        <v>111</v>
      </c>
      <c r="J595" s="147" t="s">
        <v>111</v>
      </c>
      <c r="K595" s="147" t="s">
        <v>111</v>
      </c>
      <c r="L595" s="147" t="s">
        <v>111</v>
      </c>
      <c r="M595" s="147" t="s">
        <v>111</v>
      </c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1"/>
      <c r="AR595" s="101"/>
      <c r="AS595" s="101"/>
    </row>
    <row r="596" spans="1:45" s="103" customFormat="1" ht="12.75" hidden="1">
      <c r="A596" s="145"/>
      <c r="B596" s="145"/>
      <c r="C596" s="145"/>
      <c r="D596" s="145"/>
      <c r="E596" s="147"/>
      <c r="F596" s="147"/>
      <c r="G596" s="147"/>
      <c r="H596" s="147"/>
      <c r="I596" s="147"/>
      <c r="J596" s="147"/>
      <c r="K596" s="147"/>
      <c r="L596" s="147"/>
      <c r="M596" s="147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101"/>
      <c r="AR596" s="101"/>
      <c r="AS596" s="101"/>
    </row>
    <row r="597" spans="1:45" s="103" customFormat="1" ht="12.75" hidden="1">
      <c r="A597" s="251" t="s">
        <v>115</v>
      </c>
      <c r="B597" s="252"/>
      <c r="C597" s="252"/>
      <c r="D597" s="252"/>
      <c r="E597" s="252"/>
      <c r="F597" s="252"/>
      <c r="G597" s="252"/>
      <c r="H597" s="252"/>
      <c r="I597" s="252"/>
      <c r="J597" s="252"/>
      <c r="K597" s="252"/>
      <c r="L597" s="252"/>
      <c r="M597" s="253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  <c r="AO597" s="101"/>
      <c r="AP597" s="101"/>
      <c r="AQ597" s="101"/>
      <c r="AR597" s="101"/>
      <c r="AS597" s="101"/>
    </row>
    <row r="598" spans="1:45" s="103" customFormat="1" ht="12.75" hidden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  <c r="AO598" s="101"/>
      <c r="AP598" s="101"/>
      <c r="AQ598" s="101"/>
      <c r="AR598" s="101"/>
      <c r="AS598" s="101"/>
    </row>
    <row r="599" spans="1:45" s="103" customFormat="1" ht="12.75" hidden="1">
      <c r="A599" s="145"/>
      <c r="B599" s="145"/>
      <c r="C599" s="145"/>
      <c r="D599" s="145"/>
      <c r="E599" s="251">
        <v>5</v>
      </c>
      <c r="F599" s="252"/>
      <c r="G599" s="252"/>
      <c r="H599" s="252"/>
      <c r="I599" s="252"/>
      <c r="J599" s="252"/>
      <c r="K599" s="252"/>
      <c r="L599" s="252"/>
      <c r="M599" s="253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  <c r="AO599" s="101"/>
      <c r="AP599" s="101"/>
      <c r="AQ599" s="101"/>
      <c r="AR599" s="101"/>
      <c r="AS599" s="101"/>
    </row>
    <row r="600" spans="1:45" s="103" customFormat="1" ht="12.75" hidden="1">
      <c r="A600" s="145" t="s">
        <v>107</v>
      </c>
      <c r="B600" s="145" t="s">
        <v>108</v>
      </c>
      <c r="C600" s="145" t="s">
        <v>109</v>
      </c>
      <c r="D600" s="145" t="s">
        <v>110</v>
      </c>
      <c r="E600" s="145">
        <v>5</v>
      </c>
      <c r="F600" s="145">
        <v>6</v>
      </c>
      <c r="G600" s="145">
        <v>7</v>
      </c>
      <c r="H600" s="145">
        <v>8</v>
      </c>
      <c r="I600" s="145">
        <v>9</v>
      </c>
      <c r="J600" s="145">
        <v>10</v>
      </c>
      <c r="K600" s="145">
        <v>11</v>
      </c>
      <c r="L600" s="145">
        <v>12</v>
      </c>
      <c r="M600" s="145">
        <v>13</v>
      </c>
      <c r="N600" s="145">
        <v>14</v>
      </c>
      <c r="O600" s="145">
        <v>15</v>
      </c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101"/>
      <c r="AH600" s="101"/>
      <c r="AI600" s="101"/>
      <c r="AJ600" s="101"/>
      <c r="AK600" s="101"/>
      <c r="AL600" s="101"/>
      <c r="AM600" s="101"/>
      <c r="AN600" s="101"/>
      <c r="AO600" s="101"/>
      <c r="AP600" s="101"/>
      <c r="AQ600" s="101"/>
      <c r="AR600" s="101"/>
      <c r="AS600" s="101"/>
    </row>
    <row r="601" spans="1:45" s="103" customFormat="1" ht="12.75" hidden="1">
      <c r="A601" s="145">
        <v>6</v>
      </c>
      <c r="B601" s="145">
        <v>1</v>
      </c>
      <c r="C601" s="145">
        <f>B601/2</f>
        <v>0.5</v>
      </c>
      <c r="D601" s="145">
        <f>A601*B601</f>
        <v>6</v>
      </c>
      <c r="E601" s="147" t="s">
        <v>116</v>
      </c>
      <c r="F601" s="147" t="s">
        <v>116</v>
      </c>
      <c r="G601" s="147" t="s">
        <v>116</v>
      </c>
      <c r="H601" s="147" t="s">
        <v>116</v>
      </c>
      <c r="I601" s="147" t="s">
        <v>116</v>
      </c>
      <c r="J601" s="147" t="s">
        <v>116</v>
      </c>
      <c r="K601" s="147" t="s">
        <v>116</v>
      </c>
      <c r="L601" s="147" t="s">
        <v>116</v>
      </c>
      <c r="M601" s="147" t="s">
        <v>116</v>
      </c>
      <c r="N601" s="147" t="s">
        <v>116</v>
      </c>
      <c r="O601" s="147" t="s">
        <v>116</v>
      </c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  <c r="AG601" s="101"/>
      <c r="AH601" s="101"/>
      <c r="AI601" s="101"/>
      <c r="AJ601" s="101"/>
      <c r="AK601" s="101"/>
      <c r="AL601" s="101"/>
      <c r="AM601" s="101"/>
      <c r="AN601" s="101"/>
      <c r="AO601" s="101"/>
      <c r="AP601" s="101"/>
      <c r="AQ601" s="101"/>
      <c r="AR601" s="101"/>
      <c r="AS601" s="101"/>
    </row>
    <row r="602" spans="1:45" s="103" customFormat="1" ht="12.75" hidden="1">
      <c r="A602" s="145">
        <v>6</v>
      </c>
      <c r="B602" s="145">
        <f>B601+0.5</f>
        <v>1.5</v>
      </c>
      <c r="C602" s="145">
        <f aca="true" t="shared" si="90" ref="C602:C615">B602/2</f>
        <v>0.75</v>
      </c>
      <c r="D602" s="145">
        <f aca="true" t="shared" si="91" ref="D602:D615">A602*B602</f>
        <v>9</v>
      </c>
      <c r="E602" s="147" t="s">
        <v>116</v>
      </c>
      <c r="F602" s="147" t="s">
        <v>116</v>
      </c>
      <c r="G602" s="147" t="s">
        <v>116</v>
      </c>
      <c r="H602" s="147" t="s">
        <v>116</v>
      </c>
      <c r="I602" s="147" t="s">
        <v>116</v>
      </c>
      <c r="J602" s="147" t="s">
        <v>116</v>
      </c>
      <c r="K602" s="147" t="s">
        <v>116</v>
      </c>
      <c r="L602" s="147" t="s">
        <v>116</v>
      </c>
      <c r="M602" s="147" t="s">
        <v>116</v>
      </c>
      <c r="N602" s="147" t="s">
        <v>116</v>
      </c>
      <c r="O602" s="147" t="s">
        <v>116</v>
      </c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01"/>
      <c r="AG602" s="101"/>
      <c r="AH602" s="101"/>
      <c r="AI602" s="101"/>
      <c r="AJ602" s="101"/>
      <c r="AK602" s="101"/>
      <c r="AL602" s="101"/>
      <c r="AM602" s="101"/>
      <c r="AN602" s="101"/>
      <c r="AO602" s="101"/>
      <c r="AP602" s="101"/>
      <c r="AQ602" s="101"/>
      <c r="AR602" s="101"/>
      <c r="AS602" s="101"/>
    </row>
    <row r="603" spans="1:45" s="103" customFormat="1" ht="12.75" hidden="1">
      <c r="A603" s="145">
        <v>6</v>
      </c>
      <c r="B603" s="145">
        <f aca="true" t="shared" si="92" ref="B603:B615">B602+0.5</f>
        <v>2</v>
      </c>
      <c r="C603" s="145">
        <f t="shared" si="90"/>
        <v>1</v>
      </c>
      <c r="D603" s="145">
        <f t="shared" si="91"/>
        <v>12</v>
      </c>
      <c r="E603" s="147" t="s">
        <v>116</v>
      </c>
      <c r="F603" s="147" t="s">
        <v>116</v>
      </c>
      <c r="G603" s="147" t="s">
        <v>116</v>
      </c>
      <c r="H603" s="147" t="s">
        <v>116</v>
      </c>
      <c r="I603" s="147" t="s">
        <v>116</v>
      </c>
      <c r="J603" s="147" t="s">
        <v>116</v>
      </c>
      <c r="K603" s="147" t="s">
        <v>116</v>
      </c>
      <c r="L603" s="147" t="s">
        <v>116</v>
      </c>
      <c r="M603" s="147" t="s">
        <v>116</v>
      </c>
      <c r="N603" s="147" t="s">
        <v>116</v>
      </c>
      <c r="O603" s="147" t="s">
        <v>116</v>
      </c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01"/>
      <c r="AG603" s="101"/>
      <c r="AH603" s="101"/>
      <c r="AI603" s="101"/>
      <c r="AJ603" s="101"/>
      <c r="AK603" s="101"/>
      <c r="AL603" s="101"/>
      <c r="AM603" s="101"/>
      <c r="AN603" s="101"/>
      <c r="AO603" s="101"/>
      <c r="AP603" s="101"/>
      <c r="AQ603" s="101"/>
      <c r="AR603" s="101"/>
      <c r="AS603" s="101"/>
    </row>
    <row r="604" spans="1:45" s="103" customFormat="1" ht="12.75" hidden="1">
      <c r="A604" s="145">
        <v>6</v>
      </c>
      <c r="B604" s="145">
        <f t="shared" si="92"/>
        <v>2.5</v>
      </c>
      <c r="C604" s="145">
        <f t="shared" si="90"/>
        <v>1.25</v>
      </c>
      <c r="D604" s="145">
        <f t="shared" si="91"/>
        <v>15</v>
      </c>
      <c r="E604" s="147" t="s">
        <v>116</v>
      </c>
      <c r="F604" s="147" t="s">
        <v>116</v>
      </c>
      <c r="G604" s="147" t="s">
        <v>116</v>
      </c>
      <c r="H604" s="147" t="s">
        <v>116</v>
      </c>
      <c r="I604" s="147" t="s">
        <v>116</v>
      </c>
      <c r="J604" s="147" t="s">
        <v>116</v>
      </c>
      <c r="K604" s="147" t="s">
        <v>116</v>
      </c>
      <c r="L604" s="147" t="s">
        <v>116</v>
      </c>
      <c r="M604" s="145" t="s">
        <v>116</v>
      </c>
      <c r="N604" s="145" t="s">
        <v>116</v>
      </c>
      <c r="O604" s="145" t="s">
        <v>116</v>
      </c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</row>
    <row r="605" spans="1:45" s="103" customFormat="1" ht="12.75" hidden="1">
      <c r="A605" s="145">
        <v>6</v>
      </c>
      <c r="B605" s="145">
        <f t="shared" si="92"/>
        <v>3</v>
      </c>
      <c r="C605" s="145">
        <f t="shared" si="90"/>
        <v>1.5</v>
      </c>
      <c r="D605" s="145">
        <f t="shared" si="91"/>
        <v>18</v>
      </c>
      <c r="E605" s="147" t="s">
        <v>116</v>
      </c>
      <c r="F605" s="147" t="s">
        <v>116</v>
      </c>
      <c r="G605" s="147" t="s">
        <v>116</v>
      </c>
      <c r="H605" s="147" t="s">
        <v>116</v>
      </c>
      <c r="I605" s="147" t="s">
        <v>116</v>
      </c>
      <c r="J605" s="147" t="s">
        <v>116</v>
      </c>
      <c r="K605" s="145" t="s">
        <v>116</v>
      </c>
      <c r="L605" s="145" t="s">
        <v>116</v>
      </c>
      <c r="M605" s="145" t="s">
        <v>116</v>
      </c>
      <c r="N605" s="145" t="s">
        <v>116</v>
      </c>
      <c r="O605" s="145" t="s">
        <v>116</v>
      </c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01"/>
      <c r="AG605" s="101"/>
      <c r="AH605" s="101"/>
      <c r="AI605" s="101"/>
      <c r="AJ605" s="101"/>
      <c r="AK605" s="101"/>
      <c r="AL605" s="101"/>
      <c r="AM605" s="101"/>
      <c r="AN605" s="101"/>
      <c r="AO605" s="101"/>
      <c r="AP605" s="101"/>
      <c r="AQ605" s="101"/>
      <c r="AR605" s="101"/>
      <c r="AS605" s="101"/>
    </row>
    <row r="606" spans="1:45" s="103" customFormat="1" ht="12.75" hidden="1">
      <c r="A606" s="145">
        <v>6</v>
      </c>
      <c r="B606" s="145">
        <f t="shared" si="92"/>
        <v>3.5</v>
      </c>
      <c r="C606" s="145">
        <f t="shared" si="90"/>
        <v>1.75</v>
      </c>
      <c r="D606" s="145">
        <f t="shared" si="91"/>
        <v>21</v>
      </c>
      <c r="E606" s="147" t="s">
        <v>116</v>
      </c>
      <c r="F606" s="147" t="s">
        <v>116</v>
      </c>
      <c r="G606" s="147" t="s">
        <v>116</v>
      </c>
      <c r="H606" s="147" t="s">
        <v>116</v>
      </c>
      <c r="I606" s="145" t="s">
        <v>116</v>
      </c>
      <c r="J606" s="145" t="s">
        <v>116</v>
      </c>
      <c r="K606" s="145" t="s">
        <v>116</v>
      </c>
      <c r="L606" s="145" t="s">
        <v>116</v>
      </c>
      <c r="M606" s="145" t="s">
        <v>116</v>
      </c>
      <c r="N606" s="147" t="s">
        <v>116</v>
      </c>
      <c r="O606" s="145" t="s">
        <v>101</v>
      </c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1"/>
      <c r="AO606" s="101"/>
      <c r="AP606" s="101"/>
      <c r="AQ606" s="101"/>
      <c r="AR606" s="101"/>
      <c r="AS606" s="101"/>
    </row>
    <row r="607" spans="1:45" s="103" customFormat="1" ht="12.75" hidden="1">
      <c r="A607" s="145">
        <v>6</v>
      </c>
      <c r="B607" s="145">
        <f t="shared" si="92"/>
        <v>4</v>
      </c>
      <c r="C607" s="145">
        <f t="shared" si="90"/>
        <v>2</v>
      </c>
      <c r="D607" s="145">
        <f t="shared" si="91"/>
        <v>24</v>
      </c>
      <c r="E607" s="147" t="s">
        <v>116</v>
      </c>
      <c r="F607" s="147" t="s">
        <v>116</v>
      </c>
      <c r="G607" s="145" t="s">
        <v>116</v>
      </c>
      <c r="H607" s="145" t="s">
        <v>116</v>
      </c>
      <c r="I607" s="145" t="s">
        <v>116</v>
      </c>
      <c r="J607" s="145" t="s">
        <v>116</v>
      </c>
      <c r="K607" s="145" t="s">
        <v>116</v>
      </c>
      <c r="L607" s="147" t="s">
        <v>116</v>
      </c>
      <c r="M607" s="145" t="s">
        <v>101</v>
      </c>
      <c r="N607" s="145" t="s">
        <v>101</v>
      </c>
      <c r="O607" s="145" t="s">
        <v>101</v>
      </c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01"/>
      <c r="AI607" s="101"/>
      <c r="AJ607" s="101"/>
      <c r="AK607" s="101"/>
      <c r="AL607" s="101"/>
      <c r="AM607" s="101"/>
      <c r="AN607" s="101"/>
      <c r="AO607" s="101"/>
      <c r="AP607" s="101"/>
      <c r="AQ607" s="101"/>
      <c r="AR607" s="101"/>
      <c r="AS607" s="101"/>
    </row>
    <row r="608" spans="1:45" s="103" customFormat="1" ht="12.75" hidden="1">
      <c r="A608" s="145">
        <v>6</v>
      </c>
      <c r="B608" s="145">
        <f t="shared" si="92"/>
        <v>4.5</v>
      </c>
      <c r="C608" s="145">
        <f t="shared" si="90"/>
        <v>2.25</v>
      </c>
      <c r="D608" s="145">
        <f t="shared" si="91"/>
        <v>27</v>
      </c>
      <c r="E608" s="147" t="s">
        <v>116</v>
      </c>
      <c r="F608" s="145" t="s">
        <v>116</v>
      </c>
      <c r="G608" s="145" t="s">
        <v>116</v>
      </c>
      <c r="H608" s="145" t="s">
        <v>116</v>
      </c>
      <c r="I608" s="145" t="s">
        <v>116</v>
      </c>
      <c r="J608" s="147" t="s">
        <v>116</v>
      </c>
      <c r="K608" s="145" t="s">
        <v>101</v>
      </c>
      <c r="L608" s="145" t="s">
        <v>101</v>
      </c>
      <c r="M608" s="145" t="s">
        <v>101</v>
      </c>
      <c r="N608" s="145" t="s">
        <v>101</v>
      </c>
      <c r="O608" s="145" t="s">
        <v>101</v>
      </c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01"/>
      <c r="AI608" s="101"/>
      <c r="AJ608" s="101"/>
      <c r="AK608" s="101"/>
      <c r="AL608" s="101"/>
      <c r="AM608" s="101"/>
      <c r="AN608" s="101"/>
      <c r="AO608" s="101"/>
      <c r="AP608" s="101"/>
      <c r="AQ608" s="101"/>
      <c r="AR608" s="101"/>
      <c r="AS608" s="101"/>
    </row>
    <row r="609" spans="1:45" s="103" customFormat="1" ht="12.75" hidden="1">
      <c r="A609" s="145">
        <v>6</v>
      </c>
      <c r="B609" s="145">
        <f t="shared" si="92"/>
        <v>5</v>
      </c>
      <c r="C609" s="145">
        <f t="shared" si="90"/>
        <v>2.5</v>
      </c>
      <c r="D609" s="145">
        <f t="shared" si="91"/>
        <v>30</v>
      </c>
      <c r="E609" s="145" t="s">
        <v>116</v>
      </c>
      <c r="F609" s="145" t="s">
        <v>116</v>
      </c>
      <c r="G609" s="145" t="s">
        <v>116</v>
      </c>
      <c r="H609" s="145" t="s">
        <v>116</v>
      </c>
      <c r="I609" s="145" t="s">
        <v>101</v>
      </c>
      <c r="J609" s="145" t="s">
        <v>101</v>
      </c>
      <c r="K609" s="145" t="s">
        <v>101</v>
      </c>
      <c r="L609" s="145" t="s">
        <v>101</v>
      </c>
      <c r="M609" s="145" t="s">
        <v>101</v>
      </c>
      <c r="N609" s="145" t="s">
        <v>101</v>
      </c>
      <c r="O609" s="147" t="s">
        <v>116</v>
      </c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01"/>
      <c r="AI609" s="101"/>
      <c r="AJ609" s="101"/>
      <c r="AK609" s="101"/>
      <c r="AL609" s="101"/>
      <c r="AM609" s="101"/>
      <c r="AN609" s="101"/>
      <c r="AO609" s="101"/>
      <c r="AP609" s="101"/>
      <c r="AQ609" s="101"/>
      <c r="AR609" s="101"/>
      <c r="AS609" s="101"/>
    </row>
    <row r="610" spans="1:45" s="103" customFormat="1" ht="12.75" hidden="1">
      <c r="A610" s="145">
        <v>6</v>
      </c>
      <c r="B610" s="145">
        <f t="shared" si="92"/>
        <v>5.5</v>
      </c>
      <c r="C610" s="145">
        <f t="shared" si="90"/>
        <v>2.75</v>
      </c>
      <c r="D610" s="145">
        <f t="shared" si="91"/>
        <v>33</v>
      </c>
      <c r="E610" s="145" t="s">
        <v>116</v>
      </c>
      <c r="F610" s="145" t="s">
        <v>116</v>
      </c>
      <c r="G610" s="147" t="s">
        <v>116</v>
      </c>
      <c r="H610" s="145" t="s">
        <v>101</v>
      </c>
      <c r="I610" s="145" t="s">
        <v>101</v>
      </c>
      <c r="J610" s="145" t="s">
        <v>101</v>
      </c>
      <c r="K610" s="145" t="s">
        <v>101</v>
      </c>
      <c r="L610" s="145" t="s">
        <v>101</v>
      </c>
      <c r="M610" s="147" t="s">
        <v>116</v>
      </c>
      <c r="N610" s="147" t="s">
        <v>116</v>
      </c>
      <c r="O610" s="147" t="s">
        <v>102</v>
      </c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01"/>
      <c r="AI610" s="101"/>
      <c r="AJ610" s="101"/>
      <c r="AK610" s="101"/>
      <c r="AL610" s="101"/>
      <c r="AM610" s="101"/>
      <c r="AN610" s="101"/>
      <c r="AO610" s="101"/>
      <c r="AP610" s="101"/>
      <c r="AQ610" s="101"/>
      <c r="AR610" s="101"/>
      <c r="AS610" s="101"/>
    </row>
    <row r="611" spans="1:45" s="103" customFormat="1" ht="12.75" hidden="1">
      <c r="A611" s="145">
        <v>6</v>
      </c>
      <c r="B611" s="145">
        <f t="shared" si="92"/>
        <v>6</v>
      </c>
      <c r="C611" s="145">
        <f t="shared" si="90"/>
        <v>3</v>
      </c>
      <c r="D611" s="145">
        <f t="shared" si="91"/>
        <v>36</v>
      </c>
      <c r="E611" s="145" t="s">
        <v>116</v>
      </c>
      <c r="F611" s="147" t="s">
        <v>116</v>
      </c>
      <c r="G611" s="145" t="s">
        <v>101</v>
      </c>
      <c r="H611" s="145" t="s">
        <v>101</v>
      </c>
      <c r="I611" s="145" t="s">
        <v>101</v>
      </c>
      <c r="J611" s="145" t="s">
        <v>101</v>
      </c>
      <c r="K611" s="145" t="s">
        <v>101</v>
      </c>
      <c r="L611" s="147" t="s">
        <v>116</v>
      </c>
      <c r="M611" s="147" t="s">
        <v>116</v>
      </c>
      <c r="N611" s="147" t="s">
        <v>102</v>
      </c>
      <c r="O611" s="147" t="s">
        <v>102</v>
      </c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1"/>
      <c r="AM611" s="101"/>
      <c r="AN611" s="101"/>
      <c r="AO611" s="101"/>
      <c r="AP611" s="101"/>
      <c r="AQ611" s="101"/>
      <c r="AR611" s="101"/>
      <c r="AS611" s="101"/>
    </row>
    <row r="612" spans="1:45" s="103" customFormat="1" ht="12.75" hidden="1">
      <c r="A612" s="145">
        <v>6</v>
      </c>
      <c r="B612" s="145">
        <f t="shared" si="92"/>
        <v>6.5</v>
      </c>
      <c r="C612" s="145">
        <f t="shared" si="90"/>
        <v>3.25</v>
      </c>
      <c r="D612" s="145">
        <f t="shared" si="91"/>
        <v>39</v>
      </c>
      <c r="E612" s="147" t="s">
        <v>116</v>
      </c>
      <c r="F612" s="145" t="s">
        <v>101</v>
      </c>
      <c r="G612" s="145" t="s">
        <v>101</v>
      </c>
      <c r="H612" s="145" t="s">
        <v>101</v>
      </c>
      <c r="I612" s="145" t="s">
        <v>101</v>
      </c>
      <c r="J612" s="147" t="s">
        <v>116</v>
      </c>
      <c r="K612" s="147" t="s">
        <v>116</v>
      </c>
      <c r="L612" s="147" t="s">
        <v>116</v>
      </c>
      <c r="M612" s="147" t="s">
        <v>102</v>
      </c>
      <c r="N612" s="147" t="s">
        <v>102</v>
      </c>
      <c r="O612" s="147" t="s">
        <v>102</v>
      </c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101"/>
      <c r="AI612" s="101"/>
      <c r="AJ612" s="101"/>
      <c r="AK612" s="101"/>
      <c r="AL612" s="101"/>
      <c r="AM612" s="101"/>
      <c r="AN612" s="101"/>
      <c r="AO612" s="101"/>
      <c r="AP612" s="101"/>
      <c r="AQ612" s="101"/>
      <c r="AR612" s="101"/>
      <c r="AS612" s="101"/>
    </row>
    <row r="613" spans="1:45" s="103" customFormat="1" ht="12.75" hidden="1">
      <c r="A613" s="145">
        <v>6</v>
      </c>
      <c r="B613" s="145">
        <f t="shared" si="92"/>
        <v>7</v>
      </c>
      <c r="C613" s="145">
        <f t="shared" si="90"/>
        <v>3.5</v>
      </c>
      <c r="D613" s="145">
        <f t="shared" si="91"/>
        <v>42</v>
      </c>
      <c r="E613" s="145" t="s">
        <v>101</v>
      </c>
      <c r="F613" s="145" t="s">
        <v>101</v>
      </c>
      <c r="G613" s="145" t="s">
        <v>101</v>
      </c>
      <c r="H613" s="145" t="s">
        <v>101</v>
      </c>
      <c r="I613" s="147" t="s">
        <v>116</v>
      </c>
      <c r="J613" s="147" t="s">
        <v>116</v>
      </c>
      <c r="K613" s="147" t="s">
        <v>116</v>
      </c>
      <c r="L613" s="147" t="s">
        <v>102</v>
      </c>
      <c r="M613" s="147" t="s">
        <v>102</v>
      </c>
      <c r="N613" s="147" t="s">
        <v>102</v>
      </c>
      <c r="O613" s="147" t="s">
        <v>102</v>
      </c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  <c r="AO613" s="101"/>
      <c r="AP613" s="101"/>
      <c r="AQ613" s="101"/>
      <c r="AR613" s="101"/>
      <c r="AS613" s="101"/>
    </row>
    <row r="614" spans="1:45" s="103" customFormat="1" ht="12.75" hidden="1">
      <c r="A614" s="145">
        <v>6</v>
      </c>
      <c r="B614" s="145">
        <f t="shared" si="92"/>
        <v>7.5</v>
      </c>
      <c r="C614" s="145">
        <f t="shared" si="90"/>
        <v>3.75</v>
      </c>
      <c r="D614" s="145">
        <f t="shared" si="91"/>
        <v>45</v>
      </c>
      <c r="E614" s="145" t="s">
        <v>101</v>
      </c>
      <c r="F614" s="145" t="s">
        <v>101</v>
      </c>
      <c r="G614" s="145" t="s">
        <v>101</v>
      </c>
      <c r="H614" s="147" t="s">
        <v>116</v>
      </c>
      <c r="I614" s="147" t="s">
        <v>116</v>
      </c>
      <c r="J614" s="147" t="s">
        <v>102</v>
      </c>
      <c r="K614" s="147" t="s">
        <v>102</v>
      </c>
      <c r="L614" s="147" t="s">
        <v>102</v>
      </c>
      <c r="M614" s="147" t="s">
        <v>102</v>
      </c>
      <c r="N614" s="147" t="s">
        <v>102</v>
      </c>
      <c r="O614" s="147" t="s">
        <v>102</v>
      </c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  <c r="AO614" s="101"/>
      <c r="AP614" s="101"/>
      <c r="AQ614" s="101"/>
      <c r="AR614" s="101"/>
      <c r="AS614" s="101"/>
    </row>
    <row r="615" spans="1:45" s="103" customFormat="1" ht="12.75" hidden="1">
      <c r="A615" s="145">
        <v>6</v>
      </c>
      <c r="B615" s="145">
        <f t="shared" si="92"/>
        <v>8</v>
      </c>
      <c r="C615" s="145">
        <f t="shared" si="90"/>
        <v>4</v>
      </c>
      <c r="D615" s="145">
        <f t="shared" si="91"/>
        <v>48</v>
      </c>
      <c r="E615" s="145" t="s">
        <v>101</v>
      </c>
      <c r="F615" s="145" t="s">
        <v>101</v>
      </c>
      <c r="G615" s="147" t="s">
        <v>116</v>
      </c>
      <c r="H615" s="147" t="s">
        <v>116</v>
      </c>
      <c r="I615" s="147" t="s">
        <v>102</v>
      </c>
      <c r="J615" s="147" t="s">
        <v>102</v>
      </c>
      <c r="K615" s="147" t="s">
        <v>102</v>
      </c>
      <c r="L615" s="147" t="s">
        <v>102</v>
      </c>
      <c r="M615" s="147" t="s">
        <v>102</v>
      </c>
      <c r="N615" s="147" t="s">
        <v>111</v>
      </c>
      <c r="O615" s="147" t="s">
        <v>111</v>
      </c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  <c r="AO615" s="101"/>
      <c r="AP615" s="101"/>
      <c r="AQ615" s="101"/>
      <c r="AR615" s="101"/>
      <c r="AS615" s="101"/>
    </row>
    <row r="616" spans="1:45" s="103" customFormat="1" ht="12.75" hidden="1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7"/>
      <c r="O616" s="147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  <c r="AO616" s="101"/>
      <c r="AP616" s="101"/>
      <c r="AQ616" s="101"/>
      <c r="AR616" s="101"/>
      <c r="AS616" s="101"/>
    </row>
    <row r="617" spans="1:45" s="103" customFormat="1" ht="12.75" hidden="1">
      <c r="A617" s="145"/>
      <c r="B617" s="145"/>
      <c r="C617" s="145"/>
      <c r="D617" s="145"/>
      <c r="E617" s="251">
        <v>5</v>
      </c>
      <c r="F617" s="252"/>
      <c r="G617" s="252"/>
      <c r="H617" s="252"/>
      <c r="I617" s="252"/>
      <c r="J617" s="252"/>
      <c r="K617" s="252"/>
      <c r="L617" s="252"/>
      <c r="M617" s="253"/>
      <c r="N617" s="145"/>
      <c r="O617" s="145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</row>
    <row r="618" spans="1:45" s="103" customFormat="1" ht="12.75" hidden="1">
      <c r="A618" s="145" t="s">
        <v>107</v>
      </c>
      <c r="B618" s="145" t="s">
        <v>108</v>
      </c>
      <c r="C618" s="145" t="s">
        <v>109</v>
      </c>
      <c r="D618" s="145" t="s">
        <v>110</v>
      </c>
      <c r="E618" s="145">
        <v>5</v>
      </c>
      <c r="F618" s="145">
        <v>6</v>
      </c>
      <c r="G618" s="145">
        <v>7</v>
      </c>
      <c r="H618" s="145">
        <v>8</v>
      </c>
      <c r="I618" s="145">
        <v>9</v>
      </c>
      <c r="J618" s="145">
        <v>10</v>
      </c>
      <c r="K618" s="145">
        <v>11</v>
      </c>
      <c r="L618" s="145">
        <v>12</v>
      </c>
      <c r="M618" s="145">
        <v>13</v>
      </c>
      <c r="N618" s="145">
        <v>14</v>
      </c>
      <c r="O618" s="145">
        <v>15</v>
      </c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  <c r="AO618" s="101"/>
      <c r="AP618" s="101"/>
      <c r="AQ618" s="101"/>
      <c r="AR618" s="101"/>
      <c r="AS618" s="101"/>
    </row>
    <row r="619" spans="1:45" s="103" customFormat="1" ht="12.75" hidden="1">
      <c r="A619" s="145">
        <v>6.5</v>
      </c>
      <c r="B619" s="145">
        <v>1</v>
      </c>
      <c r="C619" s="145">
        <f>B619/2</f>
        <v>0.5</v>
      </c>
      <c r="D619" s="145">
        <f>A619*B619</f>
        <v>6.5</v>
      </c>
      <c r="E619" s="147" t="s">
        <v>116</v>
      </c>
      <c r="F619" s="147" t="s">
        <v>116</v>
      </c>
      <c r="G619" s="147" t="s">
        <v>116</v>
      </c>
      <c r="H619" s="147" t="s">
        <v>116</v>
      </c>
      <c r="I619" s="147" t="s">
        <v>116</v>
      </c>
      <c r="J619" s="147" t="s">
        <v>116</v>
      </c>
      <c r="K619" s="147" t="s">
        <v>116</v>
      </c>
      <c r="L619" s="147" t="s">
        <v>116</v>
      </c>
      <c r="M619" s="147" t="s">
        <v>116</v>
      </c>
      <c r="N619" s="147" t="s">
        <v>116</v>
      </c>
      <c r="O619" s="147" t="s">
        <v>116</v>
      </c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  <c r="AO619" s="101"/>
      <c r="AP619" s="101"/>
      <c r="AQ619" s="101"/>
      <c r="AR619" s="101"/>
      <c r="AS619" s="101"/>
    </row>
    <row r="620" spans="1:45" s="103" customFormat="1" ht="12.75" hidden="1">
      <c r="A620" s="145">
        <v>6.5</v>
      </c>
      <c r="B620" s="145">
        <f>B619+0.5</f>
        <v>1.5</v>
      </c>
      <c r="C620" s="145">
        <f aca="true" t="shared" si="93" ref="C620:C633">B620/2</f>
        <v>0.75</v>
      </c>
      <c r="D620" s="145">
        <f aca="true" t="shared" si="94" ref="D620:D633">A620*B620</f>
        <v>9.75</v>
      </c>
      <c r="E620" s="147" t="s">
        <v>116</v>
      </c>
      <c r="F620" s="147" t="s">
        <v>116</v>
      </c>
      <c r="G620" s="147" t="s">
        <v>116</v>
      </c>
      <c r="H620" s="147" t="s">
        <v>116</v>
      </c>
      <c r="I620" s="147" t="s">
        <v>116</v>
      </c>
      <c r="J620" s="147" t="s">
        <v>116</v>
      </c>
      <c r="K620" s="147" t="s">
        <v>116</v>
      </c>
      <c r="L620" s="147" t="s">
        <v>116</v>
      </c>
      <c r="M620" s="147" t="s">
        <v>116</v>
      </c>
      <c r="N620" s="147" t="s">
        <v>116</v>
      </c>
      <c r="O620" s="147" t="s">
        <v>116</v>
      </c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  <c r="AO620" s="101"/>
      <c r="AP620" s="101"/>
      <c r="AQ620" s="101"/>
      <c r="AR620" s="101"/>
      <c r="AS620" s="101"/>
    </row>
    <row r="621" spans="1:45" s="103" customFormat="1" ht="12.75" hidden="1">
      <c r="A621" s="145">
        <v>6.5</v>
      </c>
      <c r="B621" s="145">
        <f aca="true" t="shared" si="95" ref="B621:B633">B620+0.5</f>
        <v>2</v>
      </c>
      <c r="C621" s="145">
        <f t="shared" si="93"/>
        <v>1</v>
      </c>
      <c r="D621" s="145">
        <f t="shared" si="94"/>
        <v>13</v>
      </c>
      <c r="E621" s="147" t="s">
        <v>116</v>
      </c>
      <c r="F621" s="147" t="s">
        <v>116</v>
      </c>
      <c r="G621" s="147" t="s">
        <v>116</v>
      </c>
      <c r="H621" s="147" t="s">
        <v>116</v>
      </c>
      <c r="I621" s="147" t="s">
        <v>116</v>
      </c>
      <c r="J621" s="147" t="s">
        <v>116</v>
      </c>
      <c r="K621" s="147" t="s">
        <v>116</v>
      </c>
      <c r="L621" s="147" t="s">
        <v>116</v>
      </c>
      <c r="M621" s="147" t="s">
        <v>116</v>
      </c>
      <c r="N621" s="147" t="s">
        <v>116</v>
      </c>
      <c r="O621" s="147" t="s">
        <v>116</v>
      </c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  <c r="AO621" s="101"/>
      <c r="AP621" s="101"/>
      <c r="AQ621" s="101"/>
      <c r="AR621" s="101"/>
      <c r="AS621" s="101"/>
    </row>
    <row r="622" spans="1:45" s="103" customFormat="1" ht="12.75" hidden="1">
      <c r="A622" s="145">
        <v>6.5</v>
      </c>
      <c r="B622" s="145">
        <f t="shared" si="95"/>
        <v>2.5</v>
      </c>
      <c r="C622" s="145">
        <f t="shared" si="93"/>
        <v>1.25</v>
      </c>
      <c r="D622" s="145">
        <f t="shared" si="94"/>
        <v>16.25</v>
      </c>
      <c r="E622" s="147" t="s">
        <v>116</v>
      </c>
      <c r="F622" s="147" t="s">
        <v>116</v>
      </c>
      <c r="G622" s="147" t="s">
        <v>116</v>
      </c>
      <c r="H622" s="147" t="s">
        <v>116</v>
      </c>
      <c r="I622" s="147" t="s">
        <v>116</v>
      </c>
      <c r="J622" s="147" t="s">
        <v>116</v>
      </c>
      <c r="K622" s="147" t="s">
        <v>116</v>
      </c>
      <c r="L622" s="145" t="s">
        <v>116</v>
      </c>
      <c r="M622" s="145" t="s">
        <v>116</v>
      </c>
      <c r="N622" s="145" t="s">
        <v>116</v>
      </c>
      <c r="O622" s="145" t="s">
        <v>116</v>
      </c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  <c r="AO622" s="101"/>
      <c r="AP622" s="101"/>
      <c r="AQ622" s="101"/>
      <c r="AR622" s="101"/>
      <c r="AS622" s="101"/>
    </row>
    <row r="623" spans="1:45" s="103" customFormat="1" ht="12.75" hidden="1">
      <c r="A623" s="145">
        <v>6.5</v>
      </c>
      <c r="B623" s="145">
        <f t="shared" si="95"/>
        <v>3</v>
      </c>
      <c r="C623" s="145">
        <f t="shared" si="93"/>
        <v>1.5</v>
      </c>
      <c r="D623" s="145">
        <f t="shared" si="94"/>
        <v>19.5</v>
      </c>
      <c r="E623" s="147" t="s">
        <v>116</v>
      </c>
      <c r="F623" s="147" t="s">
        <v>116</v>
      </c>
      <c r="G623" s="147" t="s">
        <v>116</v>
      </c>
      <c r="H623" s="147" t="s">
        <v>116</v>
      </c>
      <c r="I623" s="147" t="s">
        <v>116</v>
      </c>
      <c r="J623" s="145" t="s">
        <v>116</v>
      </c>
      <c r="K623" s="145" t="s">
        <v>116</v>
      </c>
      <c r="L623" s="145" t="s">
        <v>116</v>
      </c>
      <c r="M623" s="145" t="s">
        <v>116</v>
      </c>
      <c r="N623" s="145" t="s">
        <v>116</v>
      </c>
      <c r="O623" s="147" t="s">
        <v>116</v>
      </c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  <c r="AO623" s="101"/>
      <c r="AP623" s="101"/>
      <c r="AQ623" s="101"/>
      <c r="AR623" s="101"/>
      <c r="AS623" s="101"/>
    </row>
    <row r="624" spans="1:45" s="103" customFormat="1" ht="12.75" hidden="1">
      <c r="A624" s="145">
        <v>6.5</v>
      </c>
      <c r="B624" s="145">
        <f t="shared" si="95"/>
        <v>3.5</v>
      </c>
      <c r="C624" s="145">
        <f t="shared" si="93"/>
        <v>1.75</v>
      </c>
      <c r="D624" s="145">
        <f t="shared" si="94"/>
        <v>22.75</v>
      </c>
      <c r="E624" s="147" t="s">
        <v>116</v>
      </c>
      <c r="F624" s="147" t="s">
        <v>116</v>
      </c>
      <c r="G624" s="147" t="s">
        <v>116</v>
      </c>
      <c r="H624" s="145" t="s">
        <v>116</v>
      </c>
      <c r="I624" s="145" t="s">
        <v>116</v>
      </c>
      <c r="J624" s="145" t="s">
        <v>116</v>
      </c>
      <c r="K624" s="145" t="s">
        <v>116</v>
      </c>
      <c r="L624" s="145" t="s">
        <v>116</v>
      </c>
      <c r="M624" s="147" t="s">
        <v>116</v>
      </c>
      <c r="N624" s="145" t="s">
        <v>101</v>
      </c>
      <c r="O624" s="145" t="s">
        <v>101</v>
      </c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  <c r="AO624" s="101"/>
      <c r="AP624" s="101"/>
      <c r="AQ624" s="101"/>
      <c r="AR624" s="101"/>
      <c r="AS624" s="101"/>
    </row>
    <row r="625" spans="1:45" s="103" customFormat="1" ht="12.75" hidden="1">
      <c r="A625" s="145">
        <v>6.5</v>
      </c>
      <c r="B625" s="145">
        <f t="shared" si="95"/>
        <v>4</v>
      </c>
      <c r="C625" s="145">
        <f t="shared" si="93"/>
        <v>2</v>
      </c>
      <c r="D625" s="145">
        <f t="shared" si="94"/>
        <v>26</v>
      </c>
      <c r="E625" s="147" t="s">
        <v>116</v>
      </c>
      <c r="F625" s="147" t="s">
        <v>116</v>
      </c>
      <c r="G625" s="145" t="s">
        <v>116</v>
      </c>
      <c r="H625" s="145" t="s">
        <v>116</v>
      </c>
      <c r="I625" s="145" t="s">
        <v>116</v>
      </c>
      <c r="J625" s="145" t="s">
        <v>116</v>
      </c>
      <c r="K625" s="147" t="s">
        <v>116</v>
      </c>
      <c r="L625" s="145" t="s">
        <v>101</v>
      </c>
      <c r="M625" s="145" t="s">
        <v>101</v>
      </c>
      <c r="N625" s="145" t="s">
        <v>101</v>
      </c>
      <c r="O625" s="145" t="s">
        <v>101</v>
      </c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  <c r="AO625" s="101"/>
      <c r="AP625" s="101"/>
      <c r="AQ625" s="101"/>
      <c r="AR625" s="101"/>
      <c r="AS625" s="101"/>
    </row>
    <row r="626" spans="1:45" s="103" customFormat="1" ht="12.75" hidden="1">
      <c r="A626" s="145">
        <v>6.5</v>
      </c>
      <c r="B626" s="145">
        <f t="shared" si="95"/>
        <v>4.5</v>
      </c>
      <c r="C626" s="145">
        <f t="shared" si="93"/>
        <v>2.25</v>
      </c>
      <c r="D626" s="145">
        <f t="shared" si="94"/>
        <v>29.25</v>
      </c>
      <c r="E626" s="145" t="s">
        <v>116</v>
      </c>
      <c r="F626" s="145" t="s">
        <v>116</v>
      </c>
      <c r="G626" s="145" t="s">
        <v>116</v>
      </c>
      <c r="H626" s="145" t="s">
        <v>116</v>
      </c>
      <c r="I626" s="147" t="s">
        <v>116</v>
      </c>
      <c r="J626" s="145" t="s">
        <v>101</v>
      </c>
      <c r="K626" s="145" t="s">
        <v>101</v>
      </c>
      <c r="L626" s="145" t="s">
        <v>101</v>
      </c>
      <c r="M626" s="145" t="s">
        <v>101</v>
      </c>
      <c r="N626" s="145" t="s">
        <v>101</v>
      </c>
      <c r="O626" s="147" t="s">
        <v>116</v>
      </c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  <c r="AO626" s="101"/>
      <c r="AP626" s="101"/>
      <c r="AQ626" s="101"/>
      <c r="AR626" s="101"/>
      <c r="AS626" s="101"/>
    </row>
    <row r="627" spans="1:45" s="103" customFormat="1" ht="12.75" hidden="1">
      <c r="A627" s="145">
        <v>6.5</v>
      </c>
      <c r="B627" s="145">
        <f t="shared" si="95"/>
        <v>5</v>
      </c>
      <c r="C627" s="145">
        <f t="shared" si="93"/>
        <v>2.5</v>
      </c>
      <c r="D627" s="145">
        <f t="shared" si="94"/>
        <v>32.5</v>
      </c>
      <c r="E627" s="145" t="s">
        <v>116</v>
      </c>
      <c r="F627" s="145" t="s">
        <v>116</v>
      </c>
      <c r="G627" s="145" t="s">
        <v>116</v>
      </c>
      <c r="H627" s="147" t="s">
        <v>116</v>
      </c>
      <c r="I627" s="145" t="s">
        <v>101</v>
      </c>
      <c r="J627" s="145" t="s">
        <v>101</v>
      </c>
      <c r="K627" s="145" t="s">
        <v>101</v>
      </c>
      <c r="L627" s="145" t="s">
        <v>101</v>
      </c>
      <c r="M627" s="145" t="s">
        <v>101</v>
      </c>
      <c r="N627" s="147" t="s">
        <v>116</v>
      </c>
      <c r="O627" s="147" t="s">
        <v>102</v>
      </c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  <c r="AO627" s="101"/>
      <c r="AP627" s="101"/>
      <c r="AQ627" s="101"/>
      <c r="AR627" s="101"/>
      <c r="AS627" s="101"/>
    </row>
    <row r="628" spans="1:45" s="103" customFormat="1" ht="12.75" hidden="1">
      <c r="A628" s="145">
        <v>6.5</v>
      </c>
      <c r="B628" s="145">
        <f>B627+0.5</f>
        <v>5.5</v>
      </c>
      <c r="C628" s="145">
        <f t="shared" si="93"/>
        <v>2.75</v>
      </c>
      <c r="D628" s="145">
        <f t="shared" si="94"/>
        <v>35.75</v>
      </c>
      <c r="E628" s="145" t="s">
        <v>116</v>
      </c>
      <c r="F628" s="147" t="s">
        <v>116</v>
      </c>
      <c r="G628" s="145" t="s">
        <v>101</v>
      </c>
      <c r="H628" s="145" t="s">
        <v>101</v>
      </c>
      <c r="I628" s="145" t="s">
        <v>101</v>
      </c>
      <c r="J628" s="145" t="s">
        <v>101</v>
      </c>
      <c r="K628" s="145" t="s">
        <v>101</v>
      </c>
      <c r="L628" s="147" t="s">
        <v>116</v>
      </c>
      <c r="M628" s="147" t="s">
        <v>116</v>
      </c>
      <c r="N628" s="147" t="s">
        <v>102</v>
      </c>
      <c r="O628" s="147" t="s">
        <v>102</v>
      </c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</row>
    <row r="629" spans="1:45" s="103" customFormat="1" ht="12.75" hidden="1">
      <c r="A629" s="145">
        <v>6.5</v>
      </c>
      <c r="B629" s="145">
        <f t="shared" si="95"/>
        <v>6</v>
      </c>
      <c r="C629" s="145">
        <f t="shared" si="93"/>
        <v>3</v>
      </c>
      <c r="D629" s="145">
        <f t="shared" si="94"/>
        <v>39</v>
      </c>
      <c r="E629" s="145" t="s">
        <v>116</v>
      </c>
      <c r="F629" s="145" t="s">
        <v>101</v>
      </c>
      <c r="G629" s="145" t="s">
        <v>101</v>
      </c>
      <c r="H629" s="145" t="s">
        <v>101</v>
      </c>
      <c r="I629" s="145" t="s">
        <v>101</v>
      </c>
      <c r="J629" s="145" t="s">
        <v>101</v>
      </c>
      <c r="K629" s="147" t="s">
        <v>116</v>
      </c>
      <c r="L629" s="147" t="s">
        <v>116</v>
      </c>
      <c r="M629" s="147" t="s">
        <v>102</v>
      </c>
      <c r="N629" s="147" t="s">
        <v>102</v>
      </c>
      <c r="O629" s="147" t="s">
        <v>102</v>
      </c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</row>
    <row r="630" spans="1:45" s="103" customFormat="1" ht="12.75" hidden="1">
      <c r="A630" s="145">
        <v>6.5</v>
      </c>
      <c r="B630" s="145">
        <f t="shared" si="95"/>
        <v>6.5</v>
      </c>
      <c r="C630" s="145">
        <f t="shared" si="93"/>
        <v>3.25</v>
      </c>
      <c r="D630" s="145">
        <f t="shared" si="94"/>
        <v>42.25</v>
      </c>
      <c r="E630" s="145" t="s">
        <v>101</v>
      </c>
      <c r="F630" s="145" t="s">
        <v>101</v>
      </c>
      <c r="G630" s="145" t="s">
        <v>101</v>
      </c>
      <c r="H630" s="145" t="s">
        <v>101</v>
      </c>
      <c r="I630" s="147" t="s">
        <v>116</v>
      </c>
      <c r="J630" s="147" t="s">
        <v>116</v>
      </c>
      <c r="K630" s="147" t="s">
        <v>116</v>
      </c>
      <c r="L630" s="147" t="s">
        <v>102</v>
      </c>
      <c r="M630" s="147" t="s">
        <v>102</v>
      </c>
      <c r="N630" s="147" t="s">
        <v>102</v>
      </c>
      <c r="O630" s="147" t="s">
        <v>102</v>
      </c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</row>
    <row r="631" spans="1:45" s="103" customFormat="1" ht="12.75" hidden="1">
      <c r="A631" s="145">
        <v>6.5</v>
      </c>
      <c r="B631" s="145">
        <f t="shared" si="95"/>
        <v>7</v>
      </c>
      <c r="C631" s="145">
        <f t="shared" si="93"/>
        <v>3.5</v>
      </c>
      <c r="D631" s="145">
        <f t="shared" si="94"/>
        <v>45.5</v>
      </c>
      <c r="E631" s="145" t="s">
        <v>101</v>
      </c>
      <c r="F631" s="145" t="s">
        <v>101</v>
      </c>
      <c r="G631" s="145" t="s">
        <v>101</v>
      </c>
      <c r="H631" s="147" t="s">
        <v>116</v>
      </c>
      <c r="I631" s="147" t="s">
        <v>116</v>
      </c>
      <c r="J631" s="147" t="s">
        <v>116</v>
      </c>
      <c r="K631" s="147" t="s">
        <v>102</v>
      </c>
      <c r="L631" s="147" t="s">
        <v>102</v>
      </c>
      <c r="M631" s="147" t="s">
        <v>102</v>
      </c>
      <c r="N631" s="147" t="s">
        <v>102</v>
      </c>
      <c r="O631" s="147" t="s">
        <v>102</v>
      </c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  <c r="AO631" s="101"/>
      <c r="AP631" s="101"/>
      <c r="AQ631" s="101"/>
      <c r="AR631" s="101"/>
      <c r="AS631" s="101"/>
    </row>
    <row r="632" spans="1:45" s="103" customFormat="1" ht="12.75" hidden="1">
      <c r="A632" s="145">
        <v>6.5</v>
      </c>
      <c r="B632" s="145">
        <f>B631+0.5</f>
        <v>7.5</v>
      </c>
      <c r="C632" s="145">
        <f t="shared" si="93"/>
        <v>3.75</v>
      </c>
      <c r="D632" s="145">
        <f t="shared" si="94"/>
        <v>48.75</v>
      </c>
      <c r="E632" s="145" t="s">
        <v>101</v>
      </c>
      <c r="F632" s="145" t="s">
        <v>101</v>
      </c>
      <c r="G632" s="147" t="s">
        <v>116</v>
      </c>
      <c r="H632" s="147" t="s">
        <v>116</v>
      </c>
      <c r="I632" s="147" t="s">
        <v>102</v>
      </c>
      <c r="J632" s="147" t="s">
        <v>102</v>
      </c>
      <c r="K632" s="147" t="s">
        <v>102</v>
      </c>
      <c r="L632" s="147" t="s">
        <v>102</v>
      </c>
      <c r="M632" s="147" t="s">
        <v>102</v>
      </c>
      <c r="N632" s="147" t="s">
        <v>111</v>
      </c>
      <c r="O632" s="147" t="s">
        <v>111</v>
      </c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01"/>
      <c r="AQ632" s="101"/>
      <c r="AR632" s="101"/>
      <c r="AS632" s="101"/>
    </row>
    <row r="633" spans="1:45" s="103" customFormat="1" ht="12.75" hidden="1">
      <c r="A633" s="145">
        <v>6.5</v>
      </c>
      <c r="B633" s="145">
        <f t="shared" si="95"/>
        <v>8</v>
      </c>
      <c r="C633" s="145">
        <f t="shared" si="93"/>
        <v>4</v>
      </c>
      <c r="D633" s="145">
        <f t="shared" si="94"/>
        <v>52</v>
      </c>
      <c r="E633" s="145" t="s">
        <v>101</v>
      </c>
      <c r="F633" s="147" t="s">
        <v>116</v>
      </c>
      <c r="G633" s="147" t="s">
        <v>116</v>
      </c>
      <c r="H633" s="147" t="s">
        <v>102</v>
      </c>
      <c r="I633" s="147" t="s">
        <v>102</v>
      </c>
      <c r="J633" s="147" t="s">
        <v>102</v>
      </c>
      <c r="K633" s="147" t="s">
        <v>102</v>
      </c>
      <c r="L633" s="147" t="s">
        <v>102</v>
      </c>
      <c r="M633" s="147" t="s">
        <v>111</v>
      </c>
      <c r="N633" s="147" t="s">
        <v>111</v>
      </c>
      <c r="O633" s="147" t="s">
        <v>111</v>
      </c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</row>
    <row r="634" spans="1:45" s="103" customFormat="1" ht="12.75" hidden="1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7"/>
      <c r="O634" s="147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</row>
    <row r="635" spans="1:45" s="103" customFormat="1" ht="12.75" hidden="1">
      <c r="A635" s="145"/>
      <c r="B635" s="145"/>
      <c r="C635" s="145"/>
      <c r="D635" s="145"/>
      <c r="E635" s="251">
        <v>5</v>
      </c>
      <c r="F635" s="252"/>
      <c r="G635" s="252"/>
      <c r="H635" s="252"/>
      <c r="I635" s="252"/>
      <c r="J635" s="252"/>
      <c r="K635" s="252"/>
      <c r="L635" s="252"/>
      <c r="M635" s="253"/>
      <c r="N635" s="145"/>
      <c r="O635" s="145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</row>
    <row r="636" spans="1:45" s="103" customFormat="1" ht="12.75" hidden="1">
      <c r="A636" s="145" t="s">
        <v>107</v>
      </c>
      <c r="B636" s="145" t="s">
        <v>108</v>
      </c>
      <c r="C636" s="145" t="s">
        <v>109</v>
      </c>
      <c r="D636" s="145" t="s">
        <v>110</v>
      </c>
      <c r="E636" s="145">
        <v>5</v>
      </c>
      <c r="F636" s="145">
        <v>6</v>
      </c>
      <c r="G636" s="145">
        <v>7</v>
      </c>
      <c r="H636" s="145">
        <v>8</v>
      </c>
      <c r="I636" s="145">
        <v>9</v>
      </c>
      <c r="J636" s="145">
        <v>10</v>
      </c>
      <c r="K636" s="145">
        <v>11</v>
      </c>
      <c r="L636" s="145">
        <v>12</v>
      </c>
      <c r="M636" s="145">
        <v>13</v>
      </c>
      <c r="N636" s="145">
        <v>14</v>
      </c>
      <c r="O636" s="145">
        <v>15</v>
      </c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  <c r="AO636" s="101"/>
      <c r="AP636" s="101"/>
      <c r="AQ636" s="101"/>
      <c r="AR636" s="101"/>
      <c r="AS636" s="101"/>
    </row>
    <row r="637" spans="1:45" s="103" customFormat="1" ht="12.75" hidden="1">
      <c r="A637" s="145">
        <v>7</v>
      </c>
      <c r="B637" s="145">
        <v>1</v>
      </c>
      <c r="C637" s="145">
        <f>B637/2</f>
        <v>0.5</v>
      </c>
      <c r="D637" s="145">
        <f>A637*B637</f>
        <v>7</v>
      </c>
      <c r="E637" s="147" t="s">
        <v>116</v>
      </c>
      <c r="F637" s="147" t="s">
        <v>116</v>
      </c>
      <c r="G637" s="147" t="s">
        <v>116</v>
      </c>
      <c r="H637" s="147" t="s">
        <v>116</v>
      </c>
      <c r="I637" s="147" t="s">
        <v>116</v>
      </c>
      <c r="J637" s="147" t="s">
        <v>116</v>
      </c>
      <c r="K637" s="147" t="s">
        <v>116</v>
      </c>
      <c r="L637" s="147" t="s">
        <v>116</v>
      </c>
      <c r="M637" s="147" t="s">
        <v>116</v>
      </c>
      <c r="N637" s="147" t="s">
        <v>116</v>
      </c>
      <c r="O637" s="147" t="s">
        <v>116</v>
      </c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  <c r="AO637" s="101"/>
      <c r="AP637" s="101"/>
      <c r="AQ637" s="101"/>
      <c r="AR637" s="101"/>
      <c r="AS637" s="101"/>
    </row>
    <row r="638" spans="1:45" s="103" customFormat="1" ht="12.75" hidden="1">
      <c r="A638" s="145">
        <v>7</v>
      </c>
      <c r="B638" s="145">
        <f>B637+0.5</f>
        <v>1.5</v>
      </c>
      <c r="C638" s="145">
        <f aca="true" t="shared" si="96" ref="C638:C651">B638/2</f>
        <v>0.75</v>
      </c>
      <c r="D638" s="145">
        <f aca="true" t="shared" si="97" ref="D638:D651">A638*B638</f>
        <v>10.5</v>
      </c>
      <c r="E638" s="147" t="s">
        <v>116</v>
      </c>
      <c r="F638" s="147" t="s">
        <v>116</v>
      </c>
      <c r="G638" s="147" t="s">
        <v>116</v>
      </c>
      <c r="H638" s="147" t="s">
        <v>116</v>
      </c>
      <c r="I638" s="147" t="s">
        <v>116</v>
      </c>
      <c r="J638" s="147" t="s">
        <v>116</v>
      </c>
      <c r="K638" s="147" t="s">
        <v>116</v>
      </c>
      <c r="L638" s="147" t="s">
        <v>116</v>
      </c>
      <c r="M638" s="147" t="s">
        <v>116</v>
      </c>
      <c r="N638" s="147" t="s">
        <v>116</v>
      </c>
      <c r="O638" s="147" t="s">
        <v>116</v>
      </c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101"/>
      <c r="AR638" s="101"/>
      <c r="AS638" s="101"/>
    </row>
    <row r="639" spans="1:45" s="103" customFormat="1" ht="12.75" hidden="1">
      <c r="A639" s="145">
        <v>7</v>
      </c>
      <c r="B639" s="145">
        <f aca="true" t="shared" si="98" ref="B639:B651">B638+0.5</f>
        <v>2</v>
      </c>
      <c r="C639" s="145">
        <f t="shared" si="96"/>
        <v>1</v>
      </c>
      <c r="D639" s="145">
        <f t="shared" si="97"/>
        <v>14</v>
      </c>
      <c r="E639" s="147" t="s">
        <v>116</v>
      </c>
      <c r="F639" s="147" t="s">
        <v>116</v>
      </c>
      <c r="G639" s="147" t="s">
        <v>116</v>
      </c>
      <c r="H639" s="147" t="s">
        <v>116</v>
      </c>
      <c r="I639" s="147" t="s">
        <v>116</v>
      </c>
      <c r="J639" s="147" t="s">
        <v>116</v>
      </c>
      <c r="K639" s="147" t="s">
        <v>116</v>
      </c>
      <c r="L639" s="147" t="s">
        <v>116</v>
      </c>
      <c r="M639" s="147" t="s">
        <v>116</v>
      </c>
      <c r="N639" s="147" t="s">
        <v>116</v>
      </c>
      <c r="O639" s="145" t="s">
        <v>116</v>
      </c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101"/>
      <c r="AR639" s="101"/>
      <c r="AS639" s="101"/>
    </row>
    <row r="640" spans="1:45" s="103" customFormat="1" ht="12.75" hidden="1">
      <c r="A640" s="145">
        <v>7</v>
      </c>
      <c r="B640" s="145">
        <f t="shared" si="98"/>
        <v>2.5</v>
      </c>
      <c r="C640" s="145">
        <f t="shared" si="96"/>
        <v>1.25</v>
      </c>
      <c r="D640" s="145">
        <f t="shared" si="97"/>
        <v>17.5</v>
      </c>
      <c r="E640" s="147" t="s">
        <v>116</v>
      </c>
      <c r="F640" s="147" t="s">
        <v>116</v>
      </c>
      <c r="G640" s="147" t="s">
        <v>116</v>
      </c>
      <c r="H640" s="147" t="s">
        <v>116</v>
      </c>
      <c r="I640" s="147" t="s">
        <v>116</v>
      </c>
      <c r="J640" s="147" t="s">
        <v>116</v>
      </c>
      <c r="K640" s="145" t="s">
        <v>116</v>
      </c>
      <c r="L640" s="145" t="s">
        <v>116</v>
      </c>
      <c r="M640" s="145" t="s">
        <v>116</v>
      </c>
      <c r="N640" s="145" t="s">
        <v>116</v>
      </c>
      <c r="O640" s="145" t="s">
        <v>116</v>
      </c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101"/>
      <c r="AR640" s="101"/>
      <c r="AS640" s="101"/>
    </row>
    <row r="641" spans="1:45" s="103" customFormat="1" ht="12.75" hidden="1">
      <c r="A641" s="145">
        <v>7</v>
      </c>
      <c r="B641" s="145">
        <f t="shared" si="98"/>
        <v>3</v>
      </c>
      <c r="C641" s="145">
        <f t="shared" si="96"/>
        <v>1.5</v>
      </c>
      <c r="D641" s="145">
        <f t="shared" si="97"/>
        <v>21</v>
      </c>
      <c r="E641" s="147" t="s">
        <v>116</v>
      </c>
      <c r="F641" s="147" t="s">
        <v>116</v>
      </c>
      <c r="G641" s="147" t="s">
        <v>116</v>
      </c>
      <c r="H641" s="147" t="s">
        <v>116</v>
      </c>
      <c r="I641" s="145" t="s">
        <v>116</v>
      </c>
      <c r="J641" s="145" t="s">
        <v>116</v>
      </c>
      <c r="K641" s="145" t="s">
        <v>116</v>
      </c>
      <c r="L641" s="145" t="s">
        <v>116</v>
      </c>
      <c r="M641" s="145" t="s">
        <v>116</v>
      </c>
      <c r="N641" s="147" t="s">
        <v>116</v>
      </c>
      <c r="O641" s="145" t="s">
        <v>101</v>
      </c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101"/>
      <c r="AR641" s="101"/>
      <c r="AS641" s="101"/>
    </row>
    <row r="642" spans="1:45" s="103" customFormat="1" ht="12.75" hidden="1">
      <c r="A642" s="145">
        <v>7</v>
      </c>
      <c r="B642" s="145">
        <f t="shared" si="98"/>
        <v>3.5</v>
      </c>
      <c r="C642" s="145">
        <f t="shared" si="96"/>
        <v>1.75</v>
      </c>
      <c r="D642" s="145">
        <f t="shared" si="97"/>
        <v>24.5</v>
      </c>
      <c r="E642" s="147" t="s">
        <v>116</v>
      </c>
      <c r="F642" s="147" t="s">
        <v>116</v>
      </c>
      <c r="G642" s="145" t="s">
        <v>116</v>
      </c>
      <c r="H642" s="145" t="s">
        <v>116</v>
      </c>
      <c r="I642" s="145" t="s">
        <v>116</v>
      </c>
      <c r="J642" s="145" t="s">
        <v>116</v>
      </c>
      <c r="K642" s="145" t="s">
        <v>116</v>
      </c>
      <c r="L642" s="147" t="s">
        <v>116</v>
      </c>
      <c r="M642" s="145" t="s">
        <v>101</v>
      </c>
      <c r="N642" s="145" t="s">
        <v>101</v>
      </c>
      <c r="O642" s="145" t="s">
        <v>101</v>
      </c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101"/>
      <c r="AR642" s="101"/>
      <c r="AS642" s="101"/>
    </row>
    <row r="643" spans="1:45" s="103" customFormat="1" ht="12.75" hidden="1">
      <c r="A643" s="145">
        <v>7</v>
      </c>
      <c r="B643" s="145">
        <f t="shared" si="98"/>
        <v>4</v>
      </c>
      <c r="C643" s="145">
        <f t="shared" si="96"/>
        <v>2</v>
      </c>
      <c r="D643" s="145">
        <f t="shared" si="97"/>
        <v>28</v>
      </c>
      <c r="E643" s="147" t="s">
        <v>116</v>
      </c>
      <c r="F643" s="145" t="s">
        <v>116</v>
      </c>
      <c r="G643" s="145" t="s">
        <v>116</v>
      </c>
      <c r="H643" s="145" t="s">
        <v>116</v>
      </c>
      <c r="I643" s="145" t="s">
        <v>116</v>
      </c>
      <c r="J643" s="147" t="s">
        <v>116</v>
      </c>
      <c r="K643" s="145" t="s">
        <v>101</v>
      </c>
      <c r="L643" s="145" t="s">
        <v>101</v>
      </c>
      <c r="M643" s="145" t="s">
        <v>101</v>
      </c>
      <c r="N643" s="145" t="s">
        <v>101</v>
      </c>
      <c r="O643" s="147" t="s">
        <v>116</v>
      </c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101"/>
      <c r="AR643" s="101"/>
      <c r="AS643" s="101"/>
    </row>
    <row r="644" spans="1:45" s="103" customFormat="1" ht="12.75" hidden="1">
      <c r="A644" s="145">
        <v>7</v>
      </c>
      <c r="B644" s="145">
        <f t="shared" si="98"/>
        <v>4.5</v>
      </c>
      <c r="C644" s="145">
        <f t="shared" si="96"/>
        <v>2.25</v>
      </c>
      <c r="D644" s="145">
        <f t="shared" si="97"/>
        <v>31.5</v>
      </c>
      <c r="E644" s="145" t="s">
        <v>116</v>
      </c>
      <c r="F644" s="145" t="s">
        <v>116</v>
      </c>
      <c r="G644" s="145" t="s">
        <v>116</v>
      </c>
      <c r="H644" s="147" t="s">
        <v>116</v>
      </c>
      <c r="I644" s="145" t="s">
        <v>101</v>
      </c>
      <c r="J644" s="145" t="s">
        <v>101</v>
      </c>
      <c r="K644" s="145" t="s">
        <v>101</v>
      </c>
      <c r="L644" s="145" t="s">
        <v>101</v>
      </c>
      <c r="M644" s="145" t="s">
        <v>101</v>
      </c>
      <c r="N644" s="147" t="s">
        <v>116</v>
      </c>
      <c r="O644" s="147" t="s">
        <v>116</v>
      </c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101"/>
      <c r="AR644" s="101"/>
      <c r="AS644" s="101"/>
    </row>
    <row r="645" spans="1:45" s="103" customFormat="1" ht="12.75" hidden="1">
      <c r="A645" s="145">
        <v>7</v>
      </c>
      <c r="B645" s="145">
        <f t="shared" si="98"/>
        <v>5</v>
      </c>
      <c r="C645" s="145">
        <f t="shared" si="96"/>
        <v>2.5</v>
      </c>
      <c r="D645" s="145">
        <f t="shared" si="97"/>
        <v>35</v>
      </c>
      <c r="E645" s="145" t="s">
        <v>116</v>
      </c>
      <c r="F645" s="145" t="s">
        <v>116</v>
      </c>
      <c r="G645" s="147" t="s">
        <v>116</v>
      </c>
      <c r="H645" s="145" t="s">
        <v>101</v>
      </c>
      <c r="I645" s="145" t="s">
        <v>101</v>
      </c>
      <c r="J645" s="145" t="s">
        <v>101</v>
      </c>
      <c r="K645" s="145" t="s">
        <v>101</v>
      </c>
      <c r="L645" s="145" t="s">
        <v>101</v>
      </c>
      <c r="M645" s="147" t="s">
        <v>116</v>
      </c>
      <c r="N645" s="147" t="s">
        <v>116</v>
      </c>
      <c r="O645" s="147" t="s">
        <v>102</v>
      </c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101"/>
      <c r="AR645" s="101"/>
      <c r="AS645" s="101"/>
    </row>
    <row r="646" spans="1:45" s="103" customFormat="1" ht="12.75" hidden="1">
      <c r="A646" s="145">
        <v>7</v>
      </c>
      <c r="B646" s="145">
        <f t="shared" si="98"/>
        <v>5.5</v>
      </c>
      <c r="C646" s="145">
        <f t="shared" si="96"/>
        <v>2.75</v>
      </c>
      <c r="D646" s="145">
        <f t="shared" si="97"/>
        <v>38.5</v>
      </c>
      <c r="E646" s="145" t="s">
        <v>116</v>
      </c>
      <c r="F646" s="145" t="s">
        <v>101</v>
      </c>
      <c r="G646" s="145" t="s">
        <v>101</v>
      </c>
      <c r="H646" s="145" t="s">
        <v>101</v>
      </c>
      <c r="I646" s="145" t="s">
        <v>101</v>
      </c>
      <c r="J646" s="145" t="s">
        <v>101</v>
      </c>
      <c r="K646" s="147" t="s">
        <v>116</v>
      </c>
      <c r="L646" s="147" t="s">
        <v>116</v>
      </c>
      <c r="M646" s="147" t="s">
        <v>116</v>
      </c>
      <c r="N646" s="147" t="s">
        <v>102</v>
      </c>
      <c r="O646" s="147" t="s">
        <v>102</v>
      </c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101"/>
      <c r="AR646" s="101"/>
      <c r="AS646" s="101"/>
    </row>
    <row r="647" spans="1:45" s="103" customFormat="1" ht="12.75" hidden="1">
      <c r="A647" s="145">
        <v>7</v>
      </c>
      <c r="B647" s="145">
        <f t="shared" si="98"/>
        <v>6</v>
      </c>
      <c r="C647" s="145">
        <f t="shared" si="96"/>
        <v>3</v>
      </c>
      <c r="D647" s="145">
        <f t="shared" si="97"/>
        <v>42</v>
      </c>
      <c r="E647" s="147" t="s">
        <v>116</v>
      </c>
      <c r="F647" s="145" t="s">
        <v>101</v>
      </c>
      <c r="G647" s="145" t="s">
        <v>101</v>
      </c>
      <c r="H647" s="145" t="s">
        <v>101</v>
      </c>
      <c r="I647" s="145" t="s">
        <v>101</v>
      </c>
      <c r="J647" s="147" t="s">
        <v>116</v>
      </c>
      <c r="K647" s="147" t="s">
        <v>116</v>
      </c>
      <c r="L647" s="147" t="s">
        <v>102</v>
      </c>
      <c r="M647" s="147" t="s">
        <v>102</v>
      </c>
      <c r="N647" s="147" t="s">
        <v>102</v>
      </c>
      <c r="O647" s="147" t="s">
        <v>102</v>
      </c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101"/>
      <c r="AR647" s="101"/>
      <c r="AS647" s="101"/>
    </row>
    <row r="648" spans="1:45" s="103" customFormat="1" ht="12.75" hidden="1">
      <c r="A648" s="145">
        <v>7</v>
      </c>
      <c r="B648" s="145">
        <f t="shared" si="98"/>
        <v>6.5</v>
      </c>
      <c r="C648" s="145">
        <f t="shared" si="96"/>
        <v>3.25</v>
      </c>
      <c r="D648" s="145">
        <f t="shared" si="97"/>
        <v>45.5</v>
      </c>
      <c r="E648" s="145" t="s">
        <v>101</v>
      </c>
      <c r="F648" s="145" t="s">
        <v>101</v>
      </c>
      <c r="G648" s="145" t="s">
        <v>101</v>
      </c>
      <c r="H648" s="147" t="s">
        <v>116</v>
      </c>
      <c r="I648" s="147" t="s">
        <v>116</v>
      </c>
      <c r="J648" s="147" t="s">
        <v>116</v>
      </c>
      <c r="K648" s="147" t="s">
        <v>102</v>
      </c>
      <c r="L648" s="147" t="s">
        <v>102</v>
      </c>
      <c r="M648" s="147" t="s">
        <v>102</v>
      </c>
      <c r="N648" s="147" t="s">
        <v>102</v>
      </c>
      <c r="O648" s="147" t="s">
        <v>102</v>
      </c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101"/>
      <c r="AR648" s="101"/>
      <c r="AS648" s="101"/>
    </row>
    <row r="649" spans="1:45" s="103" customFormat="1" ht="12.75" hidden="1">
      <c r="A649" s="145">
        <v>7</v>
      </c>
      <c r="B649" s="145">
        <f t="shared" si="98"/>
        <v>7</v>
      </c>
      <c r="C649" s="145">
        <f t="shared" si="96"/>
        <v>3.5</v>
      </c>
      <c r="D649" s="145">
        <f t="shared" si="97"/>
        <v>49</v>
      </c>
      <c r="E649" s="145" t="s">
        <v>101</v>
      </c>
      <c r="F649" s="145" t="s">
        <v>101</v>
      </c>
      <c r="G649" s="145" t="s">
        <v>101</v>
      </c>
      <c r="H649" s="147" t="s">
        <v>116</v>
      </c>
      <c r="I649" s="147" t="s">
        <v>116</v>
      </c>
      <c r="J649" s="147" t="s">
        <v>102</v>
      </c>
      <c r="K649" s="147" t="s">
        <v>102</v>
      </c>
      <c r="L649" s="147" t="s">
        <v>102</v>
      </c>
      <c r="M649" s="147" t="s">
        <v>102</v>
      </c>
      <c r="N649" s="147" t="s">
        <v>111</v>
      </c>
      <c r="O649" s="147" t="s">
        <v>111</v>
      </c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101"/>
      <c r="AR649" s="101"/>
      <c r="AS649" s="101"/>
    </row>
    <row r="650" spans="1:45" s="103" customFormat="1" ht="12.75" hidden="1">
      <c r="A650" s="145">
        <v>7</v>
      </c>
      <c r="B650" s="145">
        <f t="shared" si="98"/>
        <v>7.5</v>
      </c>
      <c r="C650" s="145">
        <f t="shared" si="96"/>
        <v>3.75</v>
      </c>
      <c r="D650" s="145">
        <f t="shared" si="97"/>
        <v>52.5</v>
      </c>
      <c r="E650" s="145" t="s">
        <v>101</v>
      </c>
      <c r="F650" s="147" t="s">
        <v>116</v>
      </c>
      <c r="G650" s="147" t="s">
        <v>116</v>
      </c>
      <c r="H650" s="147" t="s">
        <v>102</v>
      </c>
      <c r="I650" s="147" t="s">
        <v>102</v>
      </c>
      <c r="J650" s="147" t="s">
        <v>102</v>
      </c>
      <c r="K650" s="147" t="s">
        <v>102</v>
      </c>
      <c r="L650" s="147" t="s">
        <v>102</v>
      </c>
      <c r="M650" s="147" t="s">
        <v>111</v>
      </c>
      <c r="N650" s="147" t="s">
        <v>111</v>
      </c>
      <c r="O650" s="147" t="s">
        <v>111</v>
      </c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101"/>
      <c r="AR650" s="101"/>
      <c r="AS650" s="101"/>
    </row>
    <row r="651" spans="1:45" s="103" customFormat="1" ht="12.75" hidden="1">
      <c r="A651" s="145">
        <v>7</v>
      </c>
      <c r="B651" s="145">
        <f t="shared" si="98"/>
        <v>8</v>
      </c>
      <c r="C651" s="145">
        <f t="shared" si="96"/>
        <v>4</v>
      </c>
      <c r="D651" s="145">
        <f t="shared" si="97"/>
        <v>56</v>
      </c>
      <c r="E651" s="145" t="s">
        <v>101</v>
      </c>
      <c r="F651" s="147" t="s">
        <v>116</v>
      </c>
      <c r="G651" s="147" t="s">
        <v>116</v>
      </c>
      <c r="H651" s="147" t="s">
        <v>102</v>
      </c>
      <c r="I651" s="147" t="s">
        <v>102</v>
      </c>
      <c r="J651" s="147" t="s">
        <v>102</v>
      </c>
      <c r="K651" s="147" t="s">
        <v>102</v>
      </c>
      <c r="L651" s="147" t="s">
        <v>102</v>
      </c>
      <c r="M651" s="147" t="s">
        <v>111</v>
      </c>
      <c r="N651" s="147" t="s">
        <v>111</v>
      </c>
      <c r="O651" s="147" t="s">
        <v>111</v>
      </c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101"/>
      <c r="AR651" s="101"/>
      <c r="AS651" s="101"/>
    </row>
    <row r="652" spans="1:45" s="103" customFormat="1" ht="12.75" hidden="1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7"/>
      <c r="O652" s="147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101"/>
      <c r="AR652" s="101"/>
      <c r="AS652" s="101"/>
    </row>
    <row r="653" spans="1:45" s="103" customFormat="1" ht="12.75" hidden="1">
      <c r="A653" s="145"/>
      <c r="B653" s="145"/>
      <c r="C653" s="145"/>
      <c r="D653" s="145"/>
      <c r="E653" s="251">
        <v>5</v>
      </c>
      <c r="F653" s="252"/>
      <c r="G653" s="252"/>
      <c r="H653" s="252"/>
      <c r="I653" s="252"/>
      <c r="J653" s="252"/>
      <c r="K653" s="252"/>
      <c r="L653" s="252"/>
      <c r="M653" s="253"/>
      <c r="N653" s="145"/>
      <c r="O653" s="145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101"/>
      <c r="AR653" s="101"/>
      <c r="AS653" s="101"/>
    </row>
    <row r="654" spans="1:45" s="103" customFormat="1" ht="12.75" hidden="1">
      <c r="A654" s="145" t="s">
        <v>107</v>
      </c>
      <c r="B654" s="145" t="s">
        <v>108</v>
      </c>
      <c r="C654" s="145" t="s">
        <v>109</v>
      </c>
      <c r="D654" s="145" t="s">
        <v>110</v>
      </c>
      <c r="E654" s="145">
        <v>5</v>
      </c>
      <c r="F654" s="145">
        <v>6</v>
      </c>
      <c r="G654" s="145">
        <v>7</v>
      </c>
      <c r="H654" s="145">
        <v>8</v>
      </c>
      <c r="I654" s="145">
        <v>9</v>
      </c>
      <c r="J654" s="145">
        <v>10</v>
      </c>
      <c r="K654" s="145">
        <v>11</v>
      </c>
      <c r="L654" s="145">
        <v>12</v>
      </c>
      <c r="M654" s="145">
        <v>13</v>
      </c>
      <c r="N654" s="145">
        <v>14</v>
      </c>
      <c r="O654" s="145">
        <v>15</v>
      </c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1"/>
      <c r="AR654" s="101"/>
      <c r="AS654" s="101"/>
    </row>
    <row r="655" spans="1:45" s="103" customFormat="1" ht="12.75" hidden="1">
      <c r="A655" s="145">
        <v>7.5</v>
      </c>
      <c r="B655" s="145">
        <v>1</v>
      </c>
      <c r="C655" s="145">
        <f>B655/2</f>
        <v>0.5</v>
      </c>
      <c r="D655" s="145">
        <f>A655*B655</f>
        <v>7.5</v>
      </c>
      <c r="E655" s="147" t="s">
        <v>116</v>
      </c>
      <c r="F655" s="147" t="s">
        <v>116</v>
      </c>
      <c r="G655" s="147" t="s">
        <v>116</v>
      </c>
      <c r="H655" s="147" t="s">
        <v>116</v>
      </c>
      <c r="I655" s="147" t="s">
        <v>116</v>
      </c>
      <c r="J655" s="147" t="s">
        <v>116</v>
      </c>
      <c r="K655" s="147" t="s">
        <v>116</v>
      </c>
      <c r="L655" s="147" t="s">
        <v>116</v>
      </c>
      <c r="M655" s="147" t="s">
        <v>116</v>
      </c>
      <c r="N655" s="147" t="s">
        <v>116</v>
      </c>
      <c r="O655" s="147" t="s">
        <v>116</v>
      </c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101"/>
      <c r="AR655" s="101"/>
      <c r="AS655" s="101"/>
    </row>
    <row r="656" spans="1:45" s="103" customFormat="1" ht="12.75" hidden="1">
      <c r="A656" s="145">
        <v>7.5</v>
      </c>
      <c r="B656" s="145">
        <f>B655+0.5</f>
        <v>1.5</v>
      </c>
      <c r="C656" s="145">
        <f aca="true" t="shared" si="99" ref="C656:C669">B656/2</f>
        <v>0.75</v>
      </c>
      <c r="D656" s="145">
        <f aca="true" t="shared" si="100" ref="D656:D669">A656*B656</f>
        <v>11.25</v>
      </c>
      <c r="E656" s="147" t="s">
        <v>116</v>
      </c>
      <c r="F656" s="147" t="s">
        <v>116</v>
      </c>
      <c r="G656" s="147" t="s">
        <v>116</v>
      </c>
      <c r="H656" s="147" t="s">
        <v>116</v>
      </c>
      <c r="I656" s="147" t="s">
        <v>116</v>
      </c>
      <c r="J656" s="147" t="s">
        <v>116</v>
      </c>
      <c r="K656" s="147" t="s">
        <v>116</v>
      </c>
      <c r="L656" s="147" t="s">
        <v>116</v>
      </c>
      <c r="M656" s="147" t="s">
        <v>116</v>
      </c>
      <c r="N656" s="147" t="s">
        <v>116</v>
      </c>
      <c r="O656" s="147" t="s">
        <v>116</v>
      </c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101"/>
      <c r="AR656" s="101"/>
      <c r="AS656" s="101"/>
    </row>
    <row r="657" spans="1:45" s="103" customFormat="1" ht="12.75" hidden="1">
      <c r="A657" s="145">
        <v>7.5</v>
      </c>
      <c r="B657" s="145">
        <f aca="true" t="shared" si="101" ref="B657:B669">B656+0.5</f>
        <v>2</v>
      </c>
      <c r="C657" s="145">
        <f t="shared" si="99"/>
        <v>1</v>
      </c>
      <c r="D657" s="145">
        <f t="shared" si="100"/>
        <v>15</v>
      </c>
      <c r="E657" s="147" t="s">
        <v>116</v>
      </c>
      <c r="F657" s="147" t="s">
        <v>116</v>
      </c>
      <c r="G657" s="147" t="s">
        <v>116</v>
      </c>
      <c r="H657" s="147" t="s">
        <v>116</v>
      </c>
      <c r="I657" s="147" t="s">
        <v>116</v>
      </c>
      <c r="J657" s="147" t="s">
        <v>116</v>
      </c>
      <c r="K657" s="147" t="s">
        <v>116</v>
      </c>
      <c r="L657" s="147" t="s">
        <v>116</v>
      </c>
      <c r="M657" s="147" t="s">
        <v>116</v>
      </c>
      <c r="N657" s="145" t="s">
        <v>116</v>
      </c>
      <c r="O657" s="145" t="s">
        <v>116</v>
      </c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101"/>
      <c r="AR657" s="101"/>
      <c r="AS657" s="101"/>
    </row>
    <row r="658" spans="1:45" s="103" customFormat="1" ht="12.75" hidden="1">
      <c r="A658" s="145">
        <v>7.5</v>
      </c>
      <c r="B658" s="145">
        <f t="shared" si="101"/>
        <v>2.5</v>
      </c>
      <c r="C658" s="145">
        <f t="shared" si="99"/>
        <v>1.25</v>
      </c>
      <c r="D658" s="145">
        <f t="shared" si="100"/>
        <v>18.75</v>
      </c>
      <c r="E658" s="147" t="s">
        <v>116</v>
      </c>
      <c r="F658" s="147" t="s">
        <v>116</v>
      </c>
      <c r="G658" s="147" t="s">
        <v>116</v>
      </c>
      <c r="H658" s="147" t="s">
        <v>116</v>
      </c>
      <c r="I658" s="147" t="s">
        <v>116</v>
      </c>
      <c r="J658" s="145" t="s">
        <v>116</v>
      </c>
      <c r="K658" s="145" t="s">
        <v>116</v>
      </c>
      <c r="L658" s="145" t="s">
        <v>116</v>
      </c>
      <c r="M658" s="145" t="s">
        <v>116</v>
      </c>
      <c r="N658" s="145" t="s">
        <v>116</v>
      </c>
      <c r="O658" s="145" t="s">
        <v>116</v>
      </c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101"/>
      <c r="AR658" s="101"/>
      <c r="AS658" s="101"/>
    </row>
    <row r="659" spans="1:45" s="103" customFormat="1" ht="12.75" hidden="1">
      <c r="A659" s="145">
        <v>7.5</v>
      </c>
      <c r="B659" s="145">
        <f t="shared" si="101"/>
        <v>3</v>
      </c>
      <c r="C659" s="145">
        <f t="shared" si="99"/>
        <v>1.5</v>
      </c>
      <c r="D659" s="145">
        <f t="shared" si="100"/>
        <v>22.5</v>
      </c>
      <c r="E659" s="147" t="s">
        <v>116</v>
      </c>
      <c r="F659" s="147" t="s">
        <v>116</v>
      </c>
      <c r="G659" s="147" t="s">
        <v>116</v>
      </c>
      <c r="H659" s="147" t="s">
        <v>116</v>
      </c>
      <c r="I659" s="145" t="s">
        <v>116</v>
      </c>
      <c r="J659" s="145" t="s">
        <v>116</v>
      </c>
      <c r="K659" s="145" t="s">
        <v>116</v>
      </c>
      <c r="L659" s="145" t="s">
        <v>116</v>
      </c>
      <c r="M659" s="145" t="s">
        <v>101</v>
      </c>
      <c r="N659" s="145" t="s">
        <v>101</v>
      </c>
      <c r="O659" s="145" t="s">
        <v>101</v>
      </c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</row>
    <row r="660" spans="1:45" s="103" customFormat="1" ht="12.75" hidden="1">
      <c r="A660" s="145">
        <v>7.5</v>
      </c>
      <c r="B660" s="145">
        <f t="shared" si="101"/>
        <v>3.5</v>
      </c>
      <c r="C660" s="145">
        <f t="shared" si="99"/>
        <v>1.75</v>
      </c>
      <c r="D660" s="145">
        <f t="shared" si="100"/>
        <v>26.25</v>
      </c>
      <c r="E660" s="147" t="s">
        <v>116</v>
      </c>
      <c r="F660" s="147" t="s">
        <v>116</v>
      </c>
      <c r="G660" s="145" t="s">
        <v>116</v>
      </c>
      <c r="H660" s="145" t="s">
        <v>116</v>
      </c>
      <c r="I660" s="145" t="s">
        <v>116</v>
      </c>
      <c r="J660" s="145" t="s">
        <v>116</v>
      </c>
      <c r="K660" s="147" t="s">
        <v>116</v>
      </c>
      <c r="L660" s="145" t="s">
        <v>101</v>
      </c>
      <c r="M660" s="145" t="s">
        <v>101</v>
      </c>
      <c r="N660" s="145" t="s">
        <v>101</v>
      </c>
      <c r="O660" s="145" t="s">
        <v>101</v>
      </c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101"/>
      <c r="AR660" s="101"/>
      <c r="AS660" s="101"/>
    </row>
    <row r="661" spans="1:45" s="103" customFormat="1" ht="12.75" hidden="1">
      <c r="A661" s="145">
        <v>7.5</v>
      </c>
      <c r="B661" s="145">
        <f t="shared" si="101"/>
        <v>4</v>
      </c>
      <c r="C661" s="145">
        <f t="shared" si="99"/>
        <v>2</v>
      </c>
      <c r="D661" s="145">
        <f t="shared" si="100"/>
        <v>30</v>
      </c>
      <c r="E661" s="147" t="s">
        <v>116</v>
      </c>
      <c r="F661" s="145" t="s">
        <v>116</v>
      </c>
      <c r="G661" s="145" t="s">
        <v>116</v>
      </c>
      <c r="H661" s="145" t="s">
        <v>116</v>
      </c>
      <c r="I661" s="147" t="s">
        <v>116</v>
      </c>
      <c r="J661" s="145" t="s">
        <v>101</v>
      </c>
      <c r="K661" s="145" t="s">
        <v>101</v>
      </c>
      <c r="L661" s="145" t="s">
        <v>101</v>
      </c>
      <c r="M661" s="145" t="s">
        <v>101</v>
      </c>
      <c r="N661" s="145" t="s">
        <v>101</v>
      </c>
      <c r="O661" s="147" t="s">
        <v>116</v>
      </c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</row>
    <row r="662" spans="1:45" s="103" customFormat="1" ht="12.75" hidden="1">
      <c r="A662" s="145">
        <v>7.5</v>
      </c>
      <c r="B662" s="145">
        <f t="shared" si="101"/>
        <v>4.5</v>
      </c>
      <c r="C662" s="145">
        <f t="shared" si="99"/>
        <v>2.25</v>
      </c>
      <c r="D662" s="145">
        <f t="shared" si="100"/>
        <v>33.75</v>
      </c>
      <c r="E662" s="145" t="s">
        <v>116</v>
      </c>
      <c r="F662" s="145" t="s">
        <v>116</v>
      </c>
      <c r="G662" s="145" t="s">
        <v>116</v>
      </c>
      <c r="H662" s="145" t="s">
        <v>101</v>
      </c>
      <c r="I662" s="145" t="s">
        <v>101</v>
      </c>
      <c r="J662" s="145" t="s">
        <v>101</v>
      </c>
      <c r="K662" s="145" t="s">
        <v>101</v>
      </c>
      <c r="L662" s="145" t="s">
        <v>101</v>
      </c>
      <c r="M662" s="147" t="s">
        <v>116</v>
      </c>
      <c r="N662" s="147" t="s">
        <v>116</v>
      </c>
      <c r="O662" s="147" t="s">
        <v>102</v>
      </c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101"/>
      <c r="AR662" s="101"/>
      <c r="AS662" s="101"/>
    </row>
    <row r="663" spans="1:45" s="103" customFormat="1" ht="12.75" hidden="1">
      <c r="A663" s="145">
        <v>7.5</v>
      </c>
      <c r="B663" s="145">
        <f t="shared" si="101"/>
        <v>5</v>
      </c>
      <c r="C663" s="145">
        <f t="shared" si="99"/>
        <v>2.5</v>
      </c>
      <c r="D663" s="145">
        <f t="shared" si="100"/>
        <v>37.5</v>
      </c>
      <c r="E663" s="145" t="s">
        <v>116</v>
      </c>
      <c r="F663" s="145" t="s">
        <v>116</v>
      </c>
      <c r="G663" s="145" t="s">
        <v>101</v>
      </c>
      <c r="H663" s="145" t="s">
        <v>101</v>
      </c>
      <c r="I663" s="145" t="s">
        <v>101</v>
      </c>
      <c r="J663" s="145" t="s">
        <v>101</v>
      </c>
      <c r="K663" s="145" t="s">
        <v>101</v>
      </c>
      <c r="L663" s="147" t="s">
        <v>116</v>
      </c>
      <c r="M663" s="147" t="s">
        <v>116</v>
      </c>
      <c r="N663" s="147" t="s">
        <v>116</v>
      </c>
      <c r="O663" s="147" t="s">
        <v>102</v>
      </c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101"/>
      <c r="AR663" s="101"/>
      <c r="AS663" s="101"/>
    </row>
    <row r="664" spans="1:45" s="103" customFormat="1" ht="12.75" hidden="1">
      <c r="A664" s="145">
        <v>7.5</v>
      </c>
      <c r="B664" s="145">
        <f t="shared" si="101"/>
        <v>5.5</v>
      </c>
      <c r="C664" s="145">
        <f t="shared" si="99"/>
        <v>2.75</v>
      </c>
      <c r="D664" s="145">
        <f t="shared" si="100"/>
        <v>41.25</v>
      </c>
      <c r="E664" s="147" t="s">
        <v>116</v>
      </c>
      <c r="F664" s="145" t="s">
        <v>101</v>
      </c>
      <c r="G664" s="145" t="s">
        <v>101</v>
      </c>
      <c r="H664" s="145" t="s">
        <v>101</v>
      </c>
      <c r="I664" s="145" t="s">
        <v>101</v>
      </c>
      <c r="J664" s="147" t="s">
        <v>116</v>
      </c>
      <c r="K664" s="147" t="s">
        <v>116</v>
      </c>
      <c r="L664" s="147" t="s">
        <v>116</v>
      </c>
      <c r="M664" s="147" t="s">
        <v>102</v>
      </c>
      <c r="N664" s="147" t="s">
        <v>102</v>
      </c>
      <c r="O664" s="147" t="s">
        <v>102</v>
      </c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101"/>
      <c r="AR664" s="101"/>
      <c r="AS664" s="101"/>
    </row>
    <row r="665" spans="1:45" s="103" customFormat="1" ht="12.75" hidden="1">
      <c r="A665" s="145">
        <v>7.5</v>
      </c>
      <c r="B665" s="145">
        <f t="shared" si="101"/>
        <v>6</v>
      </c>
      <c r="C665" s="145">
        <f t="shared" si="99"/>
        <v>3</v>
      </c>
      <c r="D665" s="145">
        <f t="shared" si="100"/>
        <v>45</v>
      </c>
      <c r="E665" s="145" t="s">
        <v>101</v>
      </c>
      <c r="F665" s="145" t="s">
        <v>101</v>
      </c>
      <c r="G665" s="145" t="s">
        <v>101</v>
      </c>
      <c r="H665" s="145" t="s">
        <v>101</v>
      </c>
      <c r="I665" s="147" t="s">
        <v>116</v>
      </c>
      <c r="J665" s="147" t="s">
        <v>116</v>
      </c>
      <c r="K665" s="147" t="s">
        <v>102</v>
      </c>
      <c r="L665" s="147" t="s">
        <v>102</v>
      </c>
      <c r="M665" s="147" t="s">
        <v>102</v>
      </c>
      <c r="N665" s="147" t="s">
        <v>102</v>
      </c>
      <c r="O665" s="147" t="s">
        <v>102</v>
      </c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101"/>
      <c r="AR665" s="101"/>
      <c r="AS665" s="101"/>
    </row>
    <row r="666" spans="1:45" s="103" customFormat="1" ht="12.75" hidden="1">
      <c r="A666" s="145">
        <v>7.5</v>
      </c>
      <c r="B666" s="145">
        <f t="shared" si="101"/>
        <v>6.5</v>
      </c>
      <c r="C666" s="145">
        <f t="shared" si="99"/>
        <v>3.25</v>
      </c>
      <c r="D666" s="145">
        <f t="shared" si="100"/>
        <v>48.75</v>
      </c>
      <c r="E666" s="145" t="s">
        <v>101</v>
      </c>
      <c r="F666" s="145" t="s">
        <v>101</v>
      </c>
      <c r="G666" s="145" t="s">
        <v>101</v>
      </c>
      <c r="H666" s="147" t="s">
        <v>116</v>
      </c>
      <c r="I666" s="147" t="s">
        <v>116</v>
      </c>
      <c r="J666" s="147" t="s">
        <v>102</v>
      </c>
      <c r="K666" s="147" t="s">
        <v>102</v>
      </c>
      <c r="L666" s="147" t="s">
        <v>102</v>
      </c>
      <c r="M666" s="147" t="s">
        <v>102</v>
      </c>
      <c r="N666" s="147" t="s">
        <v>102</v>
      </c>
      <c r="O666" s="147" t="s">
        <v>111</v>
      </c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101"/>
      <c r="AR666" s="101"/>
      <c r="AS666" s="101"/>
    </row>
    <row r="667" spans="1:45" s="103" customFormat="1" ht="12.75" hidden="1">
      <c r="A667" s="145">
        <v>7.5</v>
      </c>
      <c r="B667" s="145">
        <f t="shared" si="101"/>
        <v>7</v>
      </c>
      <c r="C667" s="145">
        <f t="shared" si="99"/>
        <v>3.5</v>
      </c>
      <c r="D667" s="145">
        <f t="shared" si="100"/>
        <v>52.5</v>
      </c>
      <c r="E667" s="145" t="s">
        <v>101</v>
      </c>
      <c r="F667" s="145" t="s">
        <v>101</v>
      </c>
      <c r="G667" s="147" t="s">
        <v>116</v>
      </c>
      <c r="H667" s="147" t="s">
        <v>116</v>
      </c>
      <c r="I667" s="147" t="s">
        <v>102</v>
      </c>
      <c r="J667" s="147" t="s">
        <v>102</v>
      </c>
      <c r="K667" s="147" t="s">
        <v>102</v>
      </c>
      <c r="L667" s="147" t="s">
        <v>102</v>
      </c>
      <c r="M667" s="147" t="s">
        <v>102</v>
      </c>
      <c r="N667" s="147" t="s">
        <v>111</v>
      </c>
      <c r="O667" s="147" t="s">
        <v>111</v>
      </c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101"/>
      <c r="AR667" s="101"/>
      <c r="AS667" s="101"/>
    </row>
    <row r="668" spans="1:45" s="103" customFormat="1" ht="12.75" hidden="1">
      <c r="A668" s="145">
        <v>7.5</v>
      </c>
      <c r="B668" s="145">
        <f t="shared" si="101"/>
        <v>7.5</v>
      </c>
      <c r="C668" s="145">
        <f t="shared" si="99"/>
        <v>3.75</v>
      </c>
      <c r="D668" s="145">
        <f t="shared" si="100"/>
        <v>56.25</v>
      </c>
      <c r="E668" s="145" t="s">
        <v>101</v>
      </c>
      <c r="F668" s="147" t="s">
        <v>116</v>
      </c>
      <c r="G668" s="147" t="s">
        <v>116</v>
      </c>
      <c r="H668" s="147" t="s">
        <v>102</v>
      </c>
      <c r="I668" s="147" t="s">
        <v>102</v>
      </c>
      <c r="J668" s="147" t="s">
        <v>102</v>
      </c>
      <c r="K668" s="147" t="s">
        <v>102</v>
      </c>
      <c r="L668" s="147" t="s">
        <v>102</v>
      </c>
      <c r="M668" s="147" t="s">
        <v>111</v>
      </c>
      <c r="N668" s="147" t="s">
        <v>111</v>
      </c>
      <c r="O668" s="147" t="s">
        <v>111</v>
      </c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</row>
    <row r="669" spans="1:45" s="103" customFormat="1" ht="12.75" hidden="1">
      <c r="A669" s="145">
        <v>7.5</v>
      </c>
      <c r="B669" s="145">
        <f t="shared" si="101"/>
        <v>8</v>
      </c>
      <c r="C669" s="145">
        <f t="shared" si="99"/>
        <v>4</v>
      </c>
      <c r="D669" s="145">
        <f t="shared" si="100"/>
        <v>60</v>
      </c>
      <c r="E669" s="147" t="s">
        <v>116</v>
      </c>
      <c r="F669" s="147" t="s">
        <v>116</v>
      </c>
      <c r="G669" s="147" t="s">
        <v>102</v>
      </c>
      <c r="H669" s="147" t="s">
        <v>102</v>
      </c>
      <c r="I669" s="147" t="s">
        <v>102</v>
      </c>
      <c r="J669" s="147" t="s">
        <v>102</v>
      </c>
      <c r="K669" s="147" t="s">
        <v>102</v>
      </c>
      <c r="L669" s="147" t="s">
        <v>111</v>
      </c>
      <c r="M669" s="147" t="s">
        <v>111</v>
      </c>
      <c r="N669" s="147" t="s">
        <v>111</v>
      </c>
      <c r="O669" s="147" t="s">
        <v>111</v>
      </c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</row>
    <row r="670" spans="1:45" s="103" customFormat="1" ht="12.75" hidden="1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7"/>
      <c r="O670" s="147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101"/>
      <c r="AR670" s="101"/>
      <c r="AS670" s="101"/>
    </row>
    <row r="671" spans="1:45" s="103" customFormat="1" ht="12.75" hidden="1">
      <c r="A671" s="145"/>
      <c r="B671" s="145"/>
      <c r="C671" s="145"/>
      <c r="D671" s="145"/>
      <c r="E671" s="251">
        <v>5</v>
      </c>
      <c r="F671" s="252"/>
      <c r="G671" s="252"/>
      <c r="H671" s="252"/>
      <c r="I671" s="252"/>
      <c r="J671" s="252"/>
      <c r="K671" s="252"/>
      <c r="L671" s="252"/>
      <c r="M671" s="253"/>
      <c r="N671" s="145"/>
      <c r="O671" s="145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</row>
    <row r="672" spans="1:45" s="103" customFormat="1" ht="12.75" hidden="1">
      <c r="A672" s="145" t="s">
        <v>107</v>
      </c>
      <c r="B672" s="145" t="s">
        <v>108</v>
      </c>
      <c r="C672" s="145" t="s">
        <v>109</v>
      </c>
      <c r="D672" s="145" t="s">
        <v>110</v>
      </c>
      <c r="E672" s="145">
        <v>5</v>
      </c>
      <c r="F672" s="145">
        <v>6</v>
      </c>
      <c r="G672" s="145">
        <v>7</v>
      </c>
      <c r="H672" s="145">
        <v>8</v>
      </c>
      <c r="I672" s="145">
        <v>9</v>
      </c>
      <c r="J672" s="145">
        <v>10</v>
      </c>
      <c r="K672" s="145">
        <v>11</v>
      </c>
      <c r="L672" s="145">
        <v>12</v>
      </c>
      <c r="M672" s="145">
        <v>13</v>
      </c>
      <c r="N672" s="145">
        <v>14</v>
      </c>
      <c r="O672" s="145">
        <v>15</v>
      </c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</row>
    <row r="673" spans="1:45" s="103" customFormat="1" ht="12.75" hidden="1">
      <c r="A673" s="145">
        <v>8</v>
      </c>
      <c r="B673" s="145">
        <v>1</v>
      </c>
      <c r="C673" s="145">
        <f>B673/2</f>
        <v>0.5</v>
      </c>
      <c r="D673" s="145">
        <f>A673*B673</f>
        <v>8</v>
      </c>
      <c r="E673" s="147" t="s">
        <v>116</v>
      </c>
      <c r="F673" s="147" t="s">
        <v>116</v>
      </c>
      <c r="G673" s="147" t="s">
        <v>116</v>
      </c>
      <c r="H673" s="147" t="s">
        <v>116</v>
      </c>
      <c r="I673" s="147" t="s">
        <v>116</v>
      </c>
      <c r="J673" s="147" t="s">
        <v>116</v>
      </c>
      <c r="K673" s="147" t="s">
        <v>116</v>
      </c>
      <c r="L673" s="147" t="s">
        <v>116</v>
      </c>
      <c r="M673" s="147" t="s">
        <v>116</v>
      </c>
      <c r="N673" s="147" t="s">
        <v>116</v>
      </c>
      <c r="O673" s="147" t="s">
        <v>116</v>
      </c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101"/>
      <c r="AR673" s="101"/>
      <c r="AS673" s="101"/>
    </row>
    <row r="674" spans="1:45" s="103" customFormat="1" ht="12.75" hidden="1">
      <c r="A674" s="145">
        <v>8</v>
      </c>
      <c r="B674" s="145">
        <f>B673+0.5</f>
        <v>1.5</v>
      </c>
      <c r="C674" s="145">
        <f aca="true" t="shared" si="102" ref="C674:C687">B674/2</f>
        <v>0.75</v>
      </c>
      <c r="D674" s="145">
        <f aca="true" t="shared" si="103" ref="D674:D687">A674*B674</f>
        <v>12</v>
      </c>
      <c r="E674" s="147" t="s">
        <v>116</v>
      </c>
      <c r="F674" s="147" t="s">
        <v>116</v>
      </c>
      <c r="G674" s="147" t="s">
        <v>116</v>
      </c>
      <c r="H674" s="147" t="s">
        <v>116</v>
      </c>
      <c r="I674" s="147" t="s">
        <v>116</v>
      </c>
      <c r="J674" s="147" t="s">
        <v>116</v>
      </c>
      <c r="K674" s="147" t="s">
        <v>116</v>
      </c>
      <c r="L674" s="147" t="s">
        <v>116</v>
      </c>
      <c r="M674" s="147" t="s">
        <v>116</v>
      </c>
      <c r="N674" s="147" t="s">
        <v>116</v>
      </c>
      <c r="O674" s="147" t="s">
        <v>116</v>
      </c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101"/>
      <c r="AR674" s="101"/>
      <c r="AS674" s="101"/>
    </row>
    <row r="675" spans="1:45" s="103" customFormat="1" ht="12.75" hidden="1">
      <c r="A675" s="145">
        <v>8</v>
      </c>
      <c r="B675" s="145">
        <f aca="true" t="shared" si="104" ref="B675:B687">B674+0.5</f>
        <v>2</v>
      </c>
      <c r="C675" s="145">
        <f t="shared" si="102"/>
        <v>1</v>
      </c>
      <c r="D675" s="145">
        <f t="shared" si="103"/>
        <v>16</v>
      </c>
      <c r="E675" s="147" t="s">
        <v>116</v>
      </c>
      <c r="F675" s="147" t="s">
        <v>116</v>
      </c>
      <c r="G675" s="147" t="s">
        <v>116</v>
      </c>
      <c r="H675" s="147" t="s">
        <v>116</v>
      </c>
      <c r="I675" s="147" t="s">
        <v>116</v>
      </c>
      <c r="J675" s="147" t="s">
        <v>116</v>
      </c>
      <c r="K675" s="147" t="s">
        <v>116</v>
      </c>
      <c r="L675" s="147" t="s">
        <v>116</v>
      </c>
      <c r="M675" s="145" t="s">
        <v>116</v>
      </c>
      <c r="N675" s="145" t="s">
        <v>116</v>
      </c>
      <c r="O675" s="145" t="s">
        <v>116</v>
      </c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101"/>
      <c r="AR675" s="101"/>
      <c r="AS675" s="101"/>
    </row>
    <row r="676" spans="1:45" s="103" customFormat="1" ht="12.75" hidden="1">
      <c r="A676" s="145">
        <v>8</v>
      </c>
      <c r="B676" s="145">
        <f t="shared" si="104"/>
        <v>2.5</v>
      </c>
      <c r="C676" s="145">
        <f t="shared" si="102"/>
        <v>1.25</v>
      </c>
      <c r="D676" s="145">
        <f t="shared" si="103"/>
        <v>20</v>
      </c>
      <c r="E676" s="147" t="s">
        <v>116</v>
      </c>
      <c r="F676" s="147" t="s">
        <v>116</v>
      </c>
      <c r="G676" s="147" t="s">
        <v>116</v>
      </c>
      <c r="H676" s="147" t="s">
        <v>116</v>
      </c>
      <c r="I676" s="147" t="s">
        <v>116</v>
      </c>
      <c r="J676" s="145" t="s">
        <v>116</v>
      </c>
      <c r="K676" s="145" t="s">
        <v>116</v>
      </c>
      <c r="L676" s="145" t="s">
        <v>116</v>
      </c>
      <c r="M676" s="145" t="s">
        <v>116</v>
      </c>
      <c r="N676" s="145" t="s">
        <v>116</v>
      </c>
      <c r="O676" s="147" t="s">
        <v>116</v>
      </c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101"/>
      <c r="AR676" s="101"/>
      <c r="AS676" s="101"/>
    </row>
    <row r="677" spans="1:45" s="103" customFormat="1" ht="12.75" hidden="1">
      <c r="A677" s="145">
        <v>8</v>
      </c>
      <c r="B677" s="145">
        <f t="shared" si="104"/>
        <v>3</v>
      </c>
      <c r="C677" s="145">
        <f t="shared" si="102"/>
        <v>1.5</v>
      </c>
      <c r="D677" s="145">
        <f t="shared" si="103"/>
        <v>24</v>
      </c>
      <c r="E677" s="147" t="s">
        <v>116</v>
      </c>
      <c r="F677" s="147" t="s">
        <v>116</v>
      </c>
      <c r="G677" s="147" t="s">
        <v>116</v>
      </c>
      <c r="H677" s="145" t="s">
        <v>116</v>
      </c>
      <c r="I677" s="145" t="s">
        <v>116</v>
      </c>
      <c r="J677" s="145" t="s">
        <v>116</v>
      </c>
      <c r="K677" s="145" t="s">
        <v>116</v>
      </c>
      <c r="L677" s="147" t="s">
        <v>116</v>
      </c>
      <c r="M677" s="145" t="s">
        <v>101</v>
      </c>
      <c r="N677" s="145" t="s">
        <v>101</v>
      </c>
      <c r="O677" s="145" t="s">
        <v>101</v>
      </c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</row>
    <row r="678" spans="1:45" s="103" customFormat="1" ht="12.75" hidden="1">
      <c r="A678" s="145">
        <v>8</v>
      </c>
      <c r="B678" s="145">
        <f t="shared" si="104"/>
        <v>3.5</v>
      </c>
      <c r="C678" s="145">
        <f t="shared" si="102"/>
        <v>1.75</v>
      </c>
      <c r="D678" s="145">
        <f t="shared" si="103"/>
        <v>28</v>
      </c>
      <c r="E678" s="147" t="s">
        <v>116</v>
      </c>
      <c r="F678" s="145" t="s">
        <v>116</v>
      </c>
      <c r="G678" s="145" t="s">
        <v>116</v>
      </c>
      <c r="H678" s="145" t="s">
        <v>116</v>
      </c>
      <c r="I678" s="145" t="s">
        <v>116</v>
      </c>
      <c r="J678" s="147" t="s">
        <v>116</v>
      </c>
      <c r="K678" s="145" t="s">
        <v>101</v>
      </c>
      <c r="L678" s="145" t="s">
        <v>101</v>
      </c>
      <c r="M678" s="145" t="s">
        <v>101</v>
      </c>
      <c r="N678" s="145" t="s">
        <v>101</v>
      </c>
      <c r="O678" s="145" t="s">
        <v>101</v>
      </c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101"/>
      <c r="AR678" s="101"/>
      <c r="AS678" s="101"/>
    </row>
    <row r="679" spans="1:45" s="103" customFormat="1" ht="12.75" hidden="1">
      <c r="A679" s="145">
        <v>8</v>
      </c>
      <c r="B679" s="145">
        <f t="shared" si="104"/>
        <v>4</v>
      </c>
      <c r="C679" s="145">
        <f t="shared" si="102"/>
        <v>2</v>
      </c>
      <c r="D679" s="145">
        <f t="shared" si="103"/>
        <v>32</v>
      </c>
      <c r="E679" s="145" t="s">
        <v>116</v>
      </c>
      <c r="F679" s="145" t="s">
        <v>116</v>
      </c>
      <c r="G679" s="145" t="s">
        <v>116</v>
      </c>
      <c r="H679" s="145" t="s">
        <v>116</v>
      </c>
      <c r="I679" s="145" t="s">
        <v>101</v>
      </c>
      <c r="J679" s="145" t="s">
        <v>101</v>
      </c>
      <c r="K679" s="145" t="s">
        <v>101</v>
      </c>
      <c r="L679" s="145" t="s">
        <v>101</v>
      </c>
      <c r="M679" s="145" t="s">
        <v>101</v>
      </c>
      <c r="N679" s="145" t="s">
        <v>101</v>
      </c>
      <c r="O679" s="147" t="s">
        <v>116</v>
      </c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101"/>
      <c r="AR679" s="101"/>
      <c r="AS679" s="101"/>
    </row>
    <row r="680" spans="1:45" s="103" customFormat="1" ht="12.75" hidden="1">
      <c r="A680" s="145">
        <v>8</v>
      </c>
      <c r="B680" s="145">
        <f t="shared" si="104"/>
        <v>4.5</v>
      </c>
      <c r="C680" s="145">
        <f t="shared" si="102"/>
        <v>2.25</v>
      </c>
      <c r="D680" s="145">
        <f t="shared" si="103"/>
        <v>36</v>
      </c>
      <c r="E680" s="145" t="s">
        <v>116</v>
      </c>
      <c r="F680" s="145" t="s">
        <v>116</v>
      </c>
      <c r="G680" s="147" t="s">
        <v>116</v>
      </c>
      <c r="H680" s="145" t="s">
        <v>101</v>
      </c>
      <c r="I680" s="145" t="s">
        <v>101</v>
      </c>
      <c r="J680" s="145" t="s">
        <v>101</v>
      </c>
      <c r="K680" s="145" t="s">
        <v>101</v>
      </c>
      <c r="L680" s="147" t="s">
        <v>116</v>
      </c>
      <c r="M680" s="147" t="s">
        <v>116</v>
      </c>
      <c r="N680" s="147" t="s">
        <v>116</v>
      </c>
      <c r="O680" s="147" t="s">
        <v>102</v>
      </c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101"/>
      <c r="AR680" s="101"/>
      <c r="AS680" s="101"/>
    </row>
    <row r="681" spans="1:45" s="103" customFormat="1" ht="12.75" hidden="1">
      <c r="A681" s="145">
        <v>8</v>
      </c>
      <c r="B681" s="145">
        <f t="shared" si="104"/>
        <v>5</v>
      </c>
      <c r="C681" s="145">
        <f t="shared" si="102"/>
        <v>2.5</v>
      </c>
      <c r="D681" s="145">
        <f t="shared" si="103"/>
        <v>40</v>
      </c>
      <c r="E681" s="145" t="s">
        <v>116</v>
      </c>
      <c r="F681" s="147" t="s">
        <v>116</v>
      </c>
      <c r="G681" s="145" t="s">
        <v>101</v>
      </c>
      <c r="H681" s="145" t="s">
        <v>101</v>
      </c>
      <c r="I681" s="145" t="s">
        <v>101</v>
      </c>
      <c r="J681" s="145" t="s">
        <v>101</v>
      </c>
      <c r="K681" s="147" t="s">
        <v>116</v>
      </c>
      <c r="L681" s="147" t="s">
        <v>116</v>
      </c>
      <c r="M681" s="147" t="s">
        <v>102</v>
      </c>
      <c r="N681" s="147" t="s">
        <v>102</v>
      </c>
      <c r="O681" s="147" t="s">
        <v>102</v>
      </c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101"/>
      <c r="AR681" s="101"/>
      <c r="AS681" s="101"/>
    </row>
    <row r="682" spans="1:45" s="103" customFormat="1" ht="12.75" hidden="1">
      <c r="A682" s="145">
        <v>8</v>
      </c>
      <c r="B682" s="145">
        <f t="shared" si="104"/>
        <v>5.5</v>
      </c>
      <c r="C682" s="145">
        <f t="shared" si="102"/>
        <v>2.75</v>
      </c>
      <c r="D682" s="145">
        <f t="shared" si="103"/>
        <v>44</v>
      </c>
      <c r="E682" s="145" t="s">
        <v>101</v>
      </c>
      <c r="F682" s="145" t="s">
        <v>101</v>
      </c>
      <c r="G682" s="145" t="s">
        <v>101</v>
      </c>
      <c r="H682" s="145" t="s">
        <v>101</v>
      </c>
      <c r="I682" s="147" t="s">
        <v>116</v>
      </c>
      <c r="J682" s="147" t="s">
        <v>116</v>
      </c>
      <c r="K682" s="147" t="s">
        <v>116</v>
      </c>
      <c r="L682" s="147" t="s">
        <v>102</v>
      </c>
      <c r="M682" s="147" t="s">
        <v>102</v>
      </c>
      <c r="N682" s="147" t="s">
        <v>102</v>
      </c>
      <c r="O682" s="147" t="s">
        <v>102</v>
      </c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1"/>
      <c r="AR682" s="101"/>
      <c r="AS682" s="101"/>
    </row>
    <row r="683" spans="1:45" s="103" customFormat="1" ht="12.75" hidden="1">
      <c r="A683" s="145">
        <v>8</v>
      </c>
      <c r="B683" s="145">
        <f t="shared" si="104"/>
        <v>6</v>
      </c>
      <c r="C683" s="145">
        <f t="shared" si="102"/>
        <v>3</v>
      </c>
      <c r="D683" s="145">
        <f t="shared" si="103"/>
        <v>48</v>
      </c>
      <c r="E683" s="145" t="s">
        <v>101</v>
      </c>
      <c r="F683" s="145" t="s">
        <v>101</v>
      </c>
      <c r="G683" s="145" t="s">
        <v>101</v>
      </c>
      <c r="H683" s="147" t="s">
        <v>116</v>
      </c>
      <c r="I683" s="147" t="s">
        <v>116</v>
      </c>
      <c r="J683" s="147" t="s">
        <v>102</v>
      </c>
      <c r="K683" s="147" t="s">
        <v>102</v>
      </c>
      <c r="L683" s="147" t="s">
        <v>102</v>
      </c>
      <c r="M683" s="147" t="s">
        <v>102</v>
      </c>
      <c r="N683" s="147" t="s">
        <v>102</v>
      </c>
      <c r="O683" s="147" t="s">
        <v>111</v>
      </c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101"/>
      <c r="AR683" s="101"/>
      <c r="AS683" s="101"/>
    </row>
    <row r="684" spans="1:45" s="103" customFormat="1" ht="12.75" hidden="1">
      <c r="A684" s="145">
        <v>8</v>
      </c>
      <c r="B684" s="145">
        <f t="shared" si="104"/>
        <v>6.5</v>
      </c>
      <c r="C684" s="145">
        <f t="shared" si="102"/>
        <v>3.25</v>
      </c>
      <c r="D684" s="145">
        <f t="shared" si="103"/>
        <v>52</v>
      </c>
      <c r="E684" s="145" t="s">
        <v>101</v>
      </c>
      <c r="F684" s="145" t="s">
        <v>101</v>
      </c>
      <c r="G684" s="147" t="s">
        <v>116</v>
      </c>
      <c r="H684" s="147" t="s">
        <v>116</v>
      </c>
      <c r="I684" s="147" t="s">
        <v>102</v>
      </c>
      <c r="J684" s="147" t="s">
        <v>102</v>
      </c>
      <c r="K684" s="147" t="s">
        <v>102</v>
      </c>
      <c r="L684" s="147" t="s">
        <v>102</v>
      </c>
      <c r="M684" s="147" t="s">
        <v>102</v>
      </c>
      <c r="N684" s="147" t="s">
        <v>111</v>
      </c>
      <c r="O684" s="147" t="s">
        <v>111</v>
      </c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101"/>
      <c r="AR684" s="101"/>
      <c r="AS684" s="101"/>
    </row>
    <row r="685" spans="1:45" s="103" customFormat="1" ht="12.75" hidden="1">
      <c r="A685" s="145">
        <v>8</v>
      </c>
      <c r="B685" s="145">
        <f t="shared" si="104"/>
        <v>7</v>
      </c>
      <c r="C685" s="145">
        <f t="shared" si="102"/>
        <v>3.5</v>
      </c>
      <c r="D685" s="145">
        <f t="shared" si="103"/>
        <v>56</v>
      </c>
      <c r="E685" s="145" t="s">
        <v>101</v>
      </c>
      <c r="F685" s="147" t="s">
        <v>116</v>
      </c>
      <c r="G685" s="147" t="s">
        <v>116</v>
      </c>
      <c r="H685" s="147" t="s">
        <v>102</v>
      </c>
      <c r="I685" s="147" t="s">
        <v>102</v>
      </c>
      <c r="J685" s="147" t="s">
        <v>102</v>
      </c>
      <c r="K685" s="147" t="s">
        <v>102</v>
      </c>
      <c r="L685" s="147" t="s">
        <v>102</v>
      </c>
      <c r="M685" s="147" t="s">
        <v>102</v>
      </c>
      <c r="N685" s="147" t="s">
        <v>111</v>
      </c>
      <c r="O685" s="147" t="s">
        <v>111</v>
      </c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  <c r="AO685" s="101"/>
      <c r="AP685" s="101"/>
      <c r="AQ685" s="101"/>
      <c r="AR685" s="101"/>
      <c r="AS685" s="101"/>
    </row>
    <row r="686" spans="1:45" s="103" customFormat="1" ht="12.75" hidden="1">
      <c r="A686" s="145">
        <v>8</v>
      </c>
      <c r="B686" s="145">
        <f t="shared" si="104"/>
        <v>7.5</v>
      </c>
      <c r="C686" s="145">
        <f t="shared" si="102"/>
        <v>3.75</v>
      </c>
      <c r="D686" s="145">
        <f t="shared" si="103"/>
        <v>60</v>
      </c>
      <c r="E686" s="147" t="s">
        <v>116</v>
      </c>
      <c r="F686" s="147" t="s">
        <v>116</v>
      </c>
      <c r="G686" s="147" t="s">
        <v>102</v>
      </c>
      <c r="H686" s="147" t="s">
        <v>102</v>
      </c>
      <c r="I686" s="147" t="s">
        <v>102</v>
      </c>
      <c r="J686" s="147" t="s">
        <v>102</v>
      </c>
      <c r="K686" s="147" t="s">
        <v>102</v>
      </c>
      <c r="L686" s="147" t="s">
        <v>111</v>
      </c>
      <c r="M686" s="147" t="s">
        <v>111</v>
      </c>
      <c r="N686" s="147" t="s">
        <v>111</v>
      </c>
      <c r="O686" s="147" t="s">
        <v>111</v>
      </c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  <c r="AO686" s="101"/>
      <c r="AP686" s="101"/>
      <c r="AQ686" s="101"/>
      <c r="AR686" s="101"/>
      <c r="AS686" s="101"/>
    </row>
    <row r="687" spans="1:45" s="103" customFormat="1" ht="12.75" hidden="1">
      <c r="A687" s="145">
        <v>8</v>
      </c>
      <c r="B687" s="145">
        <f t="shared" si="104"/>
        <v>8</v>
      </c>
      <c r="C687" s="145">
        <f t="shared" si="102"/>
        <v>4</v>
      </c>
      <c r="D687" s="145">
        <f t="shared" si="103"/>
        <v>64</v>
      </c>
      <c r="E687" s="147" t="s">
        <v>116</v>
      </c>
      <c r="F687" s="147" t="s">
        <v>102</v>
      </c>
      <c r="G687" s="147" t="s">
        <v>102</v>
      </c>
      <c r="H687" s="147" t="s">
        <v>102</v>
      </c>
      <c r="I687" s="147" t="s">
        <v>102</v>
      </c>
      <c r="J687" s="147" t="s">
        <v>102</v>
      </c>
      <c r="K687" s="147" t="s">
        <v>111</v>
      </c>
      <c r="L687" s="147" t="s">
        <v>111</v>
      </c>
      <c r="M687" s="147" t="s">
        <v>111</v>
      </c>
      <c r="N687" s="147" t="s">
        <v>111</v>
      </c>
      <c r="O687" s="147" t="s">
        <v>111</v>
      </c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101"/>
      <c r="AR687" s="101"/>
      <c r="AS687" s="101"/>
    </row>
    <row r="688" spans="1:45" s="103" customFormat="1" ht="12.75" hidden="1">
      <c r="A688" s="145"/>
      <c r="B688" s="145"/>
      <c r="C688" s="145"/>
      <c r="D688" s="145"/>
      <c r="E688" s="147"/>
      <c r="F688" s="147"/>
      <c r="G688" s="147"/>
      <c r="H688" s="147"/>
      <c r="I688" s="147"/>
      <c r="J688" s="147"/>
      <c r="K688" s="147"/>
      <c r="L688" s="147"/>
      <c r="M688" s="147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101"/>
      <c r="AR688" s="101"/>
      <c r="AS688" s="101"/>
    </row>
    <row r="689" spans="1:45" s="103" customFormat="1" ht="12.75" hidden="1">
      <c r="A689" s="251" t="s">
        <v>117</v>
      </c>
      <c r="B689" s="252"/>
      <c r="C689" s="252"/>
      <c r="D689" s="252"/>
      <c r="E689" s="252"/>
      <c r="F689" s="252"/>
      <c r="G689" s="252"/>
      <c r="H689" s="252"/>
      <c r="I689" s="252"/>
      <c r="J689" s="252"/>
      <c r="K689" s="252"/>
      <c r="L689" s="252"/>
      <c r="M689" s="253"/>
      <c r="N689" s="149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101"/>
      <c r="AR689" s="101"/>
      <c r="AS689" s="101"/>
    </row>
    <row r="690" spans="1:45" s="103" customFormat="1" ht="12.75" hidden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49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101"/>
      <c r="AR690" s="101"/>
      <c r="AS690" s="101"/>
    </row>
    <row r="691" spans="1:45" s="103" customFormat="1" ht="12.75" hidden="1">
      <c r="A691" s="145"/>
      <c r="B691" s="145"/>
      <c r="C691" s="145"/>
      <c r="D691" s="145"/>
      <c r="E691" s="251">
        <v>7</v>
      </c>
      <c r="F691" s="252"/>
      <c r="G691" s="252"/>
      <c r="H691" s="252"/>
      <c r="I691" s="252"/>
      <c r="J691" s="252"/>
      <c r="K691" s="252"/>
      <c r="L691" s="252"/>
      <c r="M691" s="253"/>
      <c r="N691" s="149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101"/>
      <c r="AR691" s="101"/>
      <c r="AS691" s="101"/>
    </row>
    <row r="692" spans="1:45" s="103" customFormat="1" ht="12.75" hidden="1">
      <c r="A692" s="145" t="s">
        <v>107</v>
      </c>
      <c r="B692" s="145" t="s">
        <v>108</v>
      </c>
      <c r="C692" s="145" t="s">
        <v>109</v>
      </c>
      <c r="D692" s="145" t="s">
        <v>110</v>
      </c>
      <c r="E692" s="145">
        <v>7</v>
      </c>
      <c r="F692" s="145">
        <v>8</v>
      </c>
      <c r="G692" s="145">
        <v>9</v>
      </c>
      <c r="H692" s="145">
        <v>10</v>
      </c>
      <c r="I692" s="145">
        <v>11</v>
      </c>
      <c r="J692" s="145">
        <v>12</v>
      </c>
      <c r="K692" s="145">
        <v>13</v>
      </c>
      <c r="L692" s="145">
        <v>14</v>
      </c>
      <c r="M692" s="145">
        <v>15</v>
      </c>
      <c r="N692" s="149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101"/>
      <c r="AR692" s="101"/>
      <c r="AS692" s="101"/>
    </row>
    <row r="693" spans="1:45" s="103" customFormat="1" ht="12.75" hidden="1">
      <c r="A693" s="145">
        <v>6</v>
      </c>
      <c r="B693" s="145">
        <v>1</v>
      </c>
      <c r="C693" s="145">
        <f>B693/2</f>
        <v>0.5</v>
      </c>
      <c r="D693" s="145">
        <f>A693*B693</f>
        <v>6</v>
      </c>
      <c r="E693" s="147" t="s">
        <v>116</v>
      </c>
      <c r="F693" s="147" t="s">
        <v>116</v>
      </c>
      <c r="G693" s="147" t="s">
        <v>116</v>
      </c>
      <c r="H693" s="147" t="s">
        <v>116</v>
      </c>
      <c r="I693" s="147" t="s">
        <v>116</v>
      </c>
      <c r="J693" s="147" t="s">
        <v>116</v>
      </c>
      <c r="K693" s="147" t="s">
        <v>116</v>
      </c>
      <c r="L693" s="147" t="s">
        <v>116</v>
      </c>
      <c r="M693" s="147" t="s">
        <v>116</v>
      </c>
      <c r="N693" s="149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101"/>
      <c r="AR693" s="101"/>
      <c r="AS693" s="101"/>
    </row>
    <row r="694" spans="1:45" s="103" customFormat="1" ht="12.75" hidden="1">
      <c r="A694" s="145">
        <v>6</v>
      </c>
      <c r="B694" s="145">
        <f>B693+0.5</f>
        <v>1.5</v>
      </c>
      <c r="C694" s="145">
        <f aca="true" t="shared" si="105" ref="C694:C707">B694/2</f>
        <v>0.75</v>
      </c>
      <c r="D694" s="145">
        <f aca="true" t="shared" si="106" ref="D694:D707">A694*B694</f>
        <v>9</v>
      </c>
      <c r="E694" s="147" t="s">
        <v>116</v>
      </c>
      <c r="F694" s="147" t="s">
        <v>116</v>
      </c>
      <c r="G694" s="147" t="s">
        <v>116</v>
      </c>
      <c r="H694" s="147" t="s">
        <v>116</v>
      </c>
      <c r="I694" s="147" t="s">
        <v>116</v>
      </c>
      <c r="J694" s="147" t="s">
        <v>116</v>
      </c>
      <c r="K694" s="147" t="s">
        <v>116</v>
      </c>
      <c r="L694" s="147" t="s">
        <v>116</v>
      </c>
      <c r="M694" s="147" t="s">
        <v>116</v>
      </c>
      <c r="N694" s="149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101"/>
      <c r="AR694" s="101"/>
      <c r="AS694" s="101"/>
    </row>
    <row r="695" spans="1:45" s="103" customFormat="1" ht="12.75" hidden="1">
      <c r="A695" s="145">
        <v>6</v>
      </c>
      <c r="B695" s="145">
        <f aca="true" t="shared" si="107" ref="B695:B707">B694+0.5</f>
        <v>2</v>
      </c>
      <c r="C695" s="145">
        <f t="shared" si="105"/>
        <v>1</v>
      </c>
      <c r="D695" s="145">
        <f t="shared" si="106"/>
        <v>12</v>
      </c>
      <c r="E695" s="147" t="s">
        <v>116</v>
      </c>
      <c r="F695" s="147" t="s">
        <v>116</v>
      </c>
      <c r="G695" s="147" t="s">
        <v>116</v>
      </c>
      <c r="H695" s="147" t="s">
        <v>116</v>
      </c>
      <c r="I695" s="147" t="s">
        <v>116</v>
      </c>
      <c r="J695" s="147" t="s">
        <v>116</v>
      </c>
      <c r="K695" s="147" t="s">
        <v>116</v>
      </c>
      <c r="L695" s="147" t="s">
        <v>116</v>
      </c>
      <c r="M695" s="147" t="s">
        <v>116</v>
      </c>
      <c r="N695" s="149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101"/>
      <c r="AR695" s="101"/>
      <c r="AS695" s="101"/>
    </row>
    <row r="696" spans="1:45" s="103" customFormat="1" ht="12.75" hidden="1">
      <c r="A696" s="145">
        <v>6</v>
      </c>
      <c r="B696" s="145">
        <f t="shared" si="107"/>
        <v>2.5</v>
      </c>
      <c r="C696" s="145">
        <f t="shared" si="105"/>
        <v>1.25</v>
      </c>
      <c r="D696" s="145">
        <f t="shared" si="106"/>
        <v>15</v>
      </c>
      <c r="E696" s="147" t="s">
        <v>116</v>
      </c>
      <c r="F696" s="147" t="s">
        <v>116</v>
      </c>
      <c r="G696" s="147" t="s">
        <v>116</v>
      </c>
      <c r="H696" s="147" t="s">
        <v>116</v>
      </c>
      <c r="I696" s="147" t="s">
        <v>116</v>
      </c>
      <c r="J696" s="147" t="s">
        <v>116</v>
      </c>
      <c r="K696" s="145" t="s">
        <v>116</v>
      </c>
      <c r="L696" s="145" t="s">
        <v>116</v>
      </c>
      <c r="M696" s="145" t="s">
        <v>116</v>
      </c>
      <c r="N696" s="149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101"/>
      <c r="AR696" s="101"/>
      <c r="AS696" s="101"/>
    </row>
    <row r="697" spans="1:45" s="103" customFormat="1" ht="12.75" hidden="1">
      <c r="A697" s="145">
        <v>6</v>
      </c>
      <c r="B697" s="145">
        <f t="shared" si="107"/>
        <v>3</v>
      </c>
      <c r="C697" s="145">
        <f t="shared" si="105"/>
        <v>1.5</v>
      </c>
      <c r="D697" s="145">
        <f t="shared" si="106"/>
        <v>18</v>
      </c>
      <c r="E697" s="147" t="s">
        <v>116</v>
      </c>
      <c r="F697" s="147" t="s">
        <v>116</v>
      </c>
      <c r="G697" s="147" t="s">
        <v>116</v>
      </c>
      <c r="H697" s="147" t="s">
        <v>116</v>
      </c>
      <c r="I697" s="145" t="s">
        <v>116</v>
      </c>
      <c r="J697" s="145" t="s">
        <v>116</v>
      </c>
      <c r="K697" s="145" t="s">
        <v>116</v>
      </c>
      <c r="L697" s="145" t="s">
        <v>116</v>
      </c>
      <c r="M697" s="145" t="s">
        <v>116</v>
      </c>
      <c r="N697" s="149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</row>
    <row r="698" spans="1:45" s="103" customFormat="1" ht="12.75" hidden="1">
      <c r="A698" s="145">
        <v>6</v>
      </c>
      <c r="B698" s="145">
        <f t="shared" si="107"/>
        <v>3.5</v>
      </c>
      <c r="C698" s="145">
        <f t="shared" si="105"/>
        <v>1.75</v>
      </c>
      <c r="D698" s="145">
        <f t="shared" si="106"/>
        <v>21</v>
      </c>
      <c r="E698" s="147" t="s">
        <v>116</v>
      </c>
      <c r="F698" s="147" t="s">
        <v>116</v>
      </c>
      <c r="G698" s="145" t="s">
        <v>116</v>
      </c>
      <c r="H698" s="145" t="s">
        <v>116</v>
      </c>
      <c r="I698" s="145" t="s">
        <v>116</v>
      </c>
      <c r="J698" s="145" t="s">
        <v>116</v>
      </c>
      <c r="K698" s="145" t="s">
        <v>116</v>
      </c>
      <c r="L698" s="147" t="s">
        <v>116</v>
      </c>
      <c r="M698" s="147" t="s">
        <v>111</v>
      </c>
      <c r="N698" s="149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101"/>
      <c r="AR698" s="101"/>
      <c r="AS698" s="101"/>
    </row>
    <row r="699" spans="1:45" s="103" customFormat="1" ht="12.75" hidden="1">
      <c r="A699" s="145">
        <v>6</v>
      </c>
      <c r="B699" s="145">
        <f t="shared" si="107"/>
        <v>4</v>
      </c>
      <c r="C699" s="145">
        <f t="shared" si="105"/>
        <v>2</v>
      </c>
      <c r="D699" s="145">
        <f t="shared" si="106"/>
        <v>24</v>
      </c>
      <c r="E699" s="145" t="s">
        <v>116</v>
      </c>
      <c r="F699" s="145" t="s">
        <v>116</v>
      </c>
      <c r="G699" s="145" t="s">
        <v>116</v>
      </c>
      <c r="H699" s="145" t="s">
        <v>116</v>
      </c>
      <c r="I699" s="145" t="s">
        <v>116</v>
      </c>
      <c r="J699" s="147" t="s">
        <v>116</v>
      </c>
      <c r="K699" s="145" t="s">
        <v>101</v>
      </c>
      <c r="L699" s="145" t="s">
        <v>101</v>
      </c>
      <c r="M699" s="147" t="s">
        <v>111</v>
      </c>
      <c r="N699" s="149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101"/>
      <c r="AR699" s="101"/>
      <c r="AS699" s="101"/>
    </row>
    <row r="700" spans="1:45" s="103" customFormat="1" ht="12.75" hidden="1">
      <c r="A700" s="145">
        <v>6</v>
      </c>
      <c r="B700" s="145">
        <f t="shared" si="107"/>
        <v>4.5</v>
      </c>
      <c r="C700" s="145">
        <f t="shared" si="105"/>
        <v>2.25</v>
      </c>
      <c r="D700" s="145">
        <f t="shared" si="106"/>
        <v>27</v>
      </c>
      <c r="E700" s="145" t="s">
        <v>116</v>
      </c>
      <c r="F700" s="145" t="s">
        <v>116</v>
      </c>
      <c r="G700" s="145" t="s">
        <v>116</v>
      </c>
      <c r="H700" s="147" t="s">
        <v>116</v>
      </c>
      <c r="I700" s="145" t="s">
        <v>101</v>
      </c>
      <c r="J700" s="145" t="s">
        <v>101</v>
      </c>
      <c r="K700" s="145" t="s">
        <v>101</v>
      </c>
      <c r="L700" s="145" t="s">
        <v>101</v>
      </c>
      <c r="M700" s="147" t="s">
        <v>111</v>
      </c>
      <c r="N700" s="149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101"/>
      <c r="AR700" s="101"/>
      <c r="AS700" s="101"/>
    </row>
    <row r="701" spans="1:45" s="103" customFormat="1" ht="12.75" hidden="1">
      <c r="A701" s="145">
        <v>6</v>
      </c>
      <c r="B701" s="145">
        <f t="shared" si="107"/>
        <v>5</v>
      </c>
      <c r="C701" s="145">
        <f t="shared" si="105"/>
        <v>2.5</v>
      </c>
      <c r="D701" s="145">
        <f t="shared" si="106"/>
        <v>30</v>
      </c>
      <c r="E701" s="145" t="s">
        <v>116</v>
      </c>
      <c r="F701" s="145" t="s">
        <v>116</v>
      </c>
      <c r="G701" s="145" t="s">
        <v>101</v>
      </c>
      <c r="H701" s="145" t="s">
        <v>101</v>
      </c>
      <c r="I701" s="145" t="s">
        <v>101</v>
      </c>
      <c r="J701" s="145" t="s">
        <v>101</v>
      </c>
      <c r="K701" s="145" t="s">
        <v>101</v>
      </c>
      <c r="L701" s="145" t="s">
        <v>101</v>
      </c>
      <c r="M701" s="147" t="s">
        <v>111</v>
      </c>
      <c r="N701" s="149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101"/>
      <c r="AR701" s="101"/>
      <c r="AS701" s="101"/>
    </row>
    <row r="702" spans="1:45" s="103" customFormat="1" ht="12.75" hidden="1">
      <c r="A702" s="145">
        <v>6</v>
      </c>
      <c r="B702" s="145">
        <f t="shared" si="107"/>
        <v>5.5</v>
      </c>
      <c r="C702" s="145">
        <f t="shared" si="105"/>
        <v>2.75</v>
      </c>
      <c r="D702" s="145">
        <f t="shared" si="106"/>
        <v>33</v>
      </c>
      <c r="E702" s="147" t="s">
        <v>116</v>
      </c>
      <c r="F702" s="145" t="s">
        <v>101</v>
      </c>
      <c r="G702" s="145" t="s">
        <v>101</v>
      </c>
      <c r="H702" s="145" t="s">
        <v>101</v>
      </c>
      <c r="I702" s="145" t="s">
        <v>101</v>
      </c>
      <c r="J702" s="145" t="s">
        <v>101</v>
      </c>
      <c r="K702" s="147" t="s">
        <v>116</v>
      </c>
      <c r="L702" s="147" t="s">
        <v>111</v>
      </c>
      <c r="M702" s="147" t="s">
        <v>111</v>
      </c>
      <c r="N702" s="149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101"/>
      <c r="AR702" s="101"/>
      <c r="AS702" s="101"/>
    </row>
    <row r="703" spans="1:45" s="103" customFormat="1" ht="12.75" hidden="1">
      <c r="A703" s="145">
        <v>6</v>
      </c>
      <c r="B703" s="145">
        <f t="shared" si="107"/>
        <v>6</v>
      </c>
      <c r="C703" s="145">
        <f t="shared" si="105"/>
        <v>3</v>
      </c>
      <c r="D703" s="145">
        <f t="shared" si="106"/>
        <v>36</v>
      </c>
      <c r="E703" s="145" t="s">
        <v>101</v>
      </c>
      <c r="F703" s="145" t="s">
        <v>101</v>
      </c>
      <c r="G703" s="145" t="s">
        <v>101</v>
      </c>
      <c r="H703" s="145" t="s">
        <v>101</v>
      </c>
      <c r="I703" s="145" t="s">
        <v>101</v>
      </c>
      <c r="J703" s="147" t="s">
        <v>116</v>
      </c>
      <c r="K703" s="147" t="s">
        <v>116</v>
      </c>
      <c r="L703" s="147" t="s">
        <v>111</v>
      </c>
      <c r="M703" s="147" t="s">
        <v>111</v>
      </c>
      <c r="N703" s="149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101"/>
      <c r="AR703" s="101"/>
      <c r="AS703" s="101"/>
    </row>
    <row r="704" spans="1:45" s="103" customFormat="1" ht="12.75" hidden="1">
      <c r="A704" s="145">
        <v>6</v>
      </c>
      <c r="B704" s="145">
        <f t="shared" si="107"/>
        <v>6.5</v>
      </c>
      <c r="C704" s="145">
        <f t="shared" si="105"/>
        <v>3.25</v>
      </c>
      <c r="D704" s="145">
        <f t="shared" si="106"/>
        <v>39</v>
      </c>
      <c r="E704" s="145" t="s">
        <v>101</v>
      </c>
      <c r="F704" s="145" t="s">
        <v>101</v>
      </c>
      <c r="G704" s="145" t="s">
        <v>101</v>
      </c>
      <c r="H704" s="147" t="s">
        <v>116</v>
      </c>
      <c r="I704" s="147" t="s">
        <v>116</v>
      </c>
      <c r="J704" s="147" t="s">
        <v>116</v>
      </c>
      <c r="K704" s="147" t="s">
        <v>102</v>
      </c>
      <c r="L704" s="147" t="s">
        <v>111</v>
      </c>
      <c r="M704" s="147" t="s">
        <v>111</v>
      </c>
      <c r="N704" s="149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101"/>
      <c r="AR704" s="101"/>
      <c r="AS704" s="101"/>
    </row>
    <row r="705" spans="1:45" s="103" customFormat="1" ht="12.75" hidden="1">
      <c r="A705" s="145">
        <v>6</v>
      </c>
      <c r="B705" s="145">
        <f t="shared" si="107"/>
        <v>7</v>
      </c>
      <c r="C705" s="145">
        <f t="shared" si="105"/>
        <v>3.5</v>
      </c>
      <c r="D705" s="145">
        <f t="shared" si="106"/>
        <v>42</v>
      </c>
      <c r="E705" s="145" t="s">
        <v>101</v>
      </c>
      <c r="F705" s="145" t="s">
        <v>101</v>
      </c>
      <c r="G705" s="147" t="s">
        <v>116</v>
      </c>
      <c r="H705" s="147" t="s">
        <v>116</v>
      </c>
      <c r="I705" s="147" t="s">
        <v>116</v>
      </c>
      <c r="J705" s="147" t="s">
        <v>102</v>
      </c>
      <c r="K705" s="147" t="s">
        <v>102</v>
      </c>
      <c r="L705" s="147" t="s">
        <v>111</v>
      </c>
      <c r="M705" s="147" t="s">
        <v>111</v>
      </c>
      <c r="N705" s="149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101"/>
      <c r="AR705" s="101"/>
      <c r="AS705" s="101"/>
    </row>
    <row r="706" spans="1:45" s="103" customFormat="1" ht="12.75" hidden="1">
      <c r="A706" s="145">
        <v>6</v>
      </c>
      <c r="B706" s="145">
        <f t="shared" si="107"/>
        <v>7.5</v>
      </c>
      <c r="C706" s="145">
        <f t="shared" si="105"/>
        <v>3.75</v>
      </c>
      <c r="D706" s="145">
        <f t="shared" si="106"/>
        <v>45</v>
      </c>
      <c r="E706" s="145" t="s">
        <v>101</v>
      </c>
      <c r="F706" s="147" t="s">
        <v>116</v>
      </c>
      <c r="G706" s="147" t="s">
        <v>116</v>
      </c>
      <c r="H706" s="147" t="s">
        <v>102</v>
      </c>
      <c r="I706" s="147" t="s">
        <v>102</v>
      </c>
      <c r="J706" s="147" t="s">
        <v>102</v>
      </c>
      <c r="K706" s="147" t="s">
        <v>111</v>
      </c>
      <c r="L706" s="147" t="s">
        <v>111</v>
      </c>
      <c r="M706" s="147" t="s">
        <v>111</v>
      </c>
      <c r="N706" s="149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101"/>
      <c r="AR706" s="101"/>
      <c r="AS706" s="101"/>
    </row>
    <row r="707" spans="1:45" s="103" customFormat="1" ht="12.75" hidden="1">
      <c r="A707" s="145">
        <v>6</v>
      </c>
      <c r="B707" s="145">
        <f t="shared" si="107"/>
        <v>8</v>
      </c>
      <c r="C707" s="145">
        <f t="shared" si="105"/>
        <v>4</v>
      </c>
      <c r="D707" s="145">
        <f t="shared" si="106"/>
        <v>48</v>
      </c>
      <c r="E707" s="147" t="s">
        <v>116</v>
      </c>
      <c r="F707" s="147" t="s">
        <v>116</v>
      </c>
      <c r="G707" s="147" t="s">
        <v>102</v>
      </c>
      <c r="H707" s="147" t="s">
        <v>102</v>
      </c>
      <c r="I707" s="147" t="s">
        <v>102</v>
      </c>
      <c r="J707" s="147" t="s">
        <v>102</v>
      </c>
      <c r="K707" s="147" t="s">
        <v>111</v>
      </c>
      <c r="L707" s="147" t="s">
        <v>111</v>
      </c>
      <c r="M707" s="147" t="s">
        <v>111</v>
      </c>
      <c r="N707" s="149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101"/>
      <c r="AR707" s="101"/>
      <c r="AS707" s="101"/>
    </row>
    <row r="708" spans="1:45" s="103" customFormat="1" ht="12.75" hidden="1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9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1"/>
      <c r="AR708" s="101"/>
      <c r="AS708" s="101"/>
    </row>
    <row r="709" spans="1:45" s="103" customFormat="1" ht="12.75" hidden="1">
      <c r="A709" s="145"/>
      <c r="B709" s="145"/>
      <c r="C709" s="145"/>
      <c r="D709" s="145"/>
      <c r="E709" s="251">
        <v>7</v>
      </c>
      <c r="F709" s="252"/>
      <c r="G709" s="252"/>
      <c r="H709" s="252"/>
      <c r="I709" s="252"/>
      <c r="J709" s="252"/>
      <c r="K709" s="252"/>
      <c r="L709" s="252"/>
      <c r="M709" s="253"/>
      <c r="N709" s="149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101"/>
      <c r="AR709" s="101"/>
      <c r="AS709" s="101"/>
    </row>
    <row r="710" spans="1:45" s="103" customFormat="1" ht="12.75" hidden="1">
      <c r="A710" s="145" t="s">
        <v>107</v>
      </c>
      <c r="B710" s="145" t="s">
        <v>108</v>
      </c>
      <c r="C710" s="145" t="s">
        <v>109</v>
      </c>
      <c r="D710" s="145" t="s">
        <v>110</v>
      </c>
      <c r="E710" s="145">
        <v>7</v>
      </c>
      <c r="F710" s="145">
        <v>8</v>
      </c>
      <c r="G710" s="145">
        <v>9</v>
      </c>
      <c r="H710" s="145">
        <v>10</v>
      </c>
      <c r="I710" s="145">
        <v>11</v>
      </c>
      <c r="J710" s="145">
        <v>12</v>
      </c>
      <c r="K710" s="145">
        <v>13</v>
      </c>
      <c r="L710" s="145">
        <v>14</v>
      </c>
      <c r="M710" s="145">
        <v>15</v>
      </c>
      <c r="N710" s="149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101"/>
      <c r="AR710" s="101"/>
      <c r="AS710" s="101"/>
    </row>
    <row r="711" spans="1:45" s="103" customFormat="1" ht="12.75" hidden="1">
      <c r="A711" s="145">
        <v>6.5</v>
      </c>
      <c r="B711" s="145">
        <v>1</v>
      </c>
      <c r="C711" s="145">
        <f>B711/2</f>
        <v>0.5</v>
      </c>
      <c r="D711" s="145">
        <f>A711*B711</f>
        <v>6.5</v>
      </c>
      <c r="E711" s="147" t="s">
        <v>116</v>
      </c>
      <c r="F711" s="147" t="s">
        <v>116</v>
      </c>
      <c r="G711" s="147" t="s">
        <v>116</v>
      </c>
      <c r="H711" s="147" t="s">
        <v>116</v>
      </c>
      <c r="I711" s="147" t="s">
        <v>116</v>
      </c>
      <c r="J711" s="147" t="s">
        <v>116</v>
      </c>
      <c r="K711" s="147" t="s">
        <v>116</v>
      </c>
      <c r="L711" s="147" t="s">
        <v>116</v>
      </c>
      <c r="M711" s="147" t="s">
        <v>116</v>
      </c>
      <c r="N711" s="149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  <c r="AO711" s="101"/>
      <c r="AP711" s="101"/>
      <c r="AQ711" s="101"/>
      <c r="AR711" s="101"/>
      <c r="AS711" s="101"/>
    </row>
    <row r="712" spans="1:45" s="103" customFormat="1" ht="12.75" hidden="1">
      <c r="A712" s="145">
        <v>6.5</v>
      </c>
      <c r="B712" s="145">
        <f>B711+0.5</f>
        <v>1.5</v>
      </c>
      <c r="C712" s="145">
        <f aca="true" t="shared" si="108" ref="C712:C725">B712/2</f>
        <v>0.75</v>
      </c>
      <c r="D712" s="145">
        <f aca="true" t="shared" si="109" ref="D712:D725">A712*B712</f>
        <v>9.75</v>
      </c>
      <c r="E712" s="147" t="s">
        <v>116</v>
      </c>
      <c r="F712" s="147" t="s">
        <v>116</v>
      </c>
      <c r="G712" s="147" t="s">
        <v>116</v>
      </c>
      <c r="H712" s="147" t="s">
        <v>116</v>
      </c>
      <c r="I712" s="147" t="s">
        <v>116</v>
      </c>
      <c r="J712" s="147" t="s">
        <v>116</v>
      </c>
      <c r="K712" s="147" t="s">
        <v>116</v>
      </c>
      <c r="L712" s="147" t="s">
        <v>116</v>
      </c>
      <c r="M712" s="147" t="s">
        <v>116</v>
      </c>
      <c r="N712" s="149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  <c r="AO712" s="101"/>
      <c r="AP712" s="101"/>
      <c r="AQ712" s="101"/>
      <c r="AR712" s="101"/>
      <c r="AS712" s="101"/>
    </row>
    <row r="713" spans="1:45" s="103" customFormat="1" ht="12.75" hidden="1">
      <c r="A713" s="145">
        <v>6.5</v>
      </c>
      <c r="B713" s="145">
        <f aca="true" t="shared" si="110" ref="B713:B725">B712+0.5</f>
        <v>2</v>
      </c>
      <c r="C713" s="145">
        <f t="shared" si="108"/>
        <v>1</v>
      </c>
      <c r="D713" s="145">
        <f t="shared" si="109"/>
        <v>13</v>
      </c>
      <c r="E713" s="147" t="s">
        <v>116</v>
      </c>
      <c r="F713" s="147" t="s">
        <v>116</v>
      </c>
      <c r="G713" s="147" t="s">
        <v>116</v>
      </c>
      <c r="H713" s="147" t="s">
        <v>116</v>
      </c>
      <c r="I713" s="147" t="s">
        <v>116</v>
      </c>
      <c r="J713" s="147" t="s">
        <v>116</v>
      </c>
      <c r="K713" s="147" t="s">
        <v>116</v>
      </c>
      <c r="L713" s="147" t="s">
        <v>116</v>
      </c>
      <c r="M713" s="147" t="s">
        <v>116</v>
      </c>
      <c r="N713" s="149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  <c r="AO713" s="101"/>
      <c r="AP713" s="101"/>
      <c r="AQ713" s="101"/>
      <c r="AR713" s="101"/>
      <c r="AS713" s="101"/>
    </row>
    <row r="714" spans="1:45" s="103" customFormat="1" ht="12.75" hidden="1">
      <c r="A714" s="145">
        <v>6.5</v>
      </c>
      <c r="B714" s="145">
        <f t="shared" si="110"/>
        <v>2.5</v>
      </c>
      <c r="C714" s="145">
        <f t="shared" si="108"/>
        <v>1.25</v>
      </c>
      <c r="D714" s="145">
        <f t="shared" si="109"/>
        <v>16.25</v>
      </c>
      <c r="E714" s="147" t="s">
        <v>116</v>
      </c>
      <c r="F714" s="147" t="s">
        <v>116</v>
      </c>
      <c r="G714" s="147" t="s">
        <v>116</v>
      </c>
      <c r="H714" s="147" t="s">
        <v>116</v>
      </c>
      <c r="I714" s="147" t="s">
        <v>116</v>
      </c>
      <c r="J714" s="145" t="s">
        <v>116</v>
      </c>
      <c r="K714" s="145" t="s">
        <v>116</v>
      </c>
      <c r="L714" s="145" t="s">
        <v>116</v>
      </c>
      <c r="M714" s="145" t="s">
        <v>116</v>
      </c>
      <c r="N714" s="149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101"/>
      <c r="AR714" s="101"/>
      <c r="AS714" s="101"/>
    </row>
    <row r="715" spans="1:45" s="103" customFormat="1" ht="12.75" hidden="1">
      <c r="A715" s="145">
        <v>6.5</v>
      </c>
      <c r="B715" s="145">
        <f t="shared" si="110"/>
        <v>3</v>
      </c>
      <c r="C715" s="145">
        <f t="shared" si="108"/>
        <v>1.5</v>
      </c>
      <c r="D715" s="145">
        <f t="shared" si="109"/>
        <v>19.5</v>
      </c>
      <c r="E715" s="147" t="s">
        <v>116</v>
      </c>
      <c r="F715" s="147" t="s">
        <v>116</v>
      </c>
      <c r="G715" s="147" t="s">
        <v>116</v>
      </c>
      <c r="H715" s="145" t="s">
        <v>116</v>
      </c>
      <c r="I715" s="145" t="s">
        <v>116</v>
      </c>
      <c r="J715" s="145" t="s">
        <v>116</v>
      </c>
      <c r="K715" s="145" t="s">
        <v>116</v>
      </c>
      <c r="L715" s="145" t="s">
        <v>116</v>
      </c>
      <c r="M715" s="147" t="s">
        <v>116</v>
      </c>
      <c r="N715" s="149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101"/>
      <c r="AR715" s="101"/>
      <c r="AS715" s="101"/>
    </row>
    <row r="716" spans="1:45" s="103" customFormat="1" ht="12.75" hidden="1">
      <c r="A716" s="145">
        <v>6.5</v>
      </c>
      <c r="B716" s="145">
        <f t="shared" si="110"/>
        <v>3.5</v>
      </c>
      <c r="C716" s="145">
        <f t="shared" si="108"/>
        <v>1.75</v>
      </c>
      <c r="D716" s="145">
        <f t="shared" si="109"/>
        <v>22.75</v>
      </c>
      <c r="E716" s="147" t="s">
        <v>116</v>
      </c>
      <c r="F716" s="145" t="s">
        <v>116</v>
      </c>
      <c r="G716" s="145" t="s">
        <v>116</v>
      </c>
      <c r="H716" s="145" t="s">
        <v>116</v>
      </c>
      <c r="I716" s="145" t="s">
        <v>116</v>
      </c>
      <c r="J716" s="145" t="s">
        <v>116</v>
      </c>
      <c r="K716" s="147" t="s">
        <v>116</v>
      </c>
      <c r="L716" s="145" t="s">
        <v>101</v>
      </c>
      <c r="M716" s="147" t="s">
        <v>111</v>
      </c>
      <c r="N716" s="149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101"/>
      <c r="AR716" s="101"/>
      <c r="AS716" s="101"/>
    </row>
    <row r="717" spans="1:45" s="103" customFormat="1" ht="12.75" hidden="1">
      <c r="A717" s="145">
        <v>6.5</v>
      </c>
      <c r="B717" s="145">
        <f t="shared" si="110"/>
        <v>4</v>
      </c>
      <c r="C717" s="145">
        <f t="shared" si="108"/>
        <v>2</v>
      </c>
      <c r="D717" s="145">
        <f t="shared" si="109"/>
        <v>26</v>
      </c>
      <c r="E717" s="145" t="s">
        <v>116</v>
      </c>
      <c r="F717" s="145" t="s">
        <v>116</v>
      </c>
      <c r="G717" s="145" t="s">
        <v>116</v>
      </c>
      <c r="H717" s="145" t="s">
        <v>116</v>
      </c>
      <c r="I717" s="147" t="s">
        <v>116</v>
      </c>
      <c r="J717" s="145" t="s">
        <v>101</v>
      </c>
      <c r="K717" s="145" t="s">
        <v>101</v>
      </c>
      <c r="L717" s="145" t="s">
        <v>101</v>
      </c>
      <c r="M717" s="147" t="s">
        <v>111</v>
      </c>
      <c r="N717" s="149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101"/>
      <c r="AR717" s="101"/>
      <c r="AS717" s="101"/>
    </row>
    <row r="718" spans="1:45" s="103" customFormat="1" ht="12.75" hidden="1">
      <c r="A718" s="145">
        <v>6.5</v>
      </c>
      <c r="B718" s="145">
        <f t="shared" si="110"/>
        <v>4.5</v>
      </c>
      <c r="C718" s="145">
        <f t="shared" si="108"/>
        <v>2.25</v>
      </c>
      <c r="D718" s="145">
        <f t="shared" si="109"/>
        <v>29.25</v>
      </c>
      <c r="E718" s="145" t="s">
        <v>116</v>
      </c>
      <c r="F718" s="145" t="s">
        <v>116</v>
      </c>
      <c r="G718" s="147" t="s">
        <v>116</v>
      </c>
      <c r="H718" s="145" t="s">
        <v>101</v>
      </c>
      <c r="I718" s="145" t="s">
        <v>101</v>
      </c>
      <c r="J718" s="145" t="s">
        <v>101</v>
      </c>
      <c r="K718" s="145" t="s">
        <v>101</v>
      </c>
      <c r="L718" s="145" t="s">
        <v>101</v>
      </c>
      <c r="M718" s="147" t="s">
        <v>111</v>
      </c>
      <c r="N718" s="149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101"/>
      <c r="AR718" s="101"/>
      <c r="AS718" s="101"/>
    </row>
    <row r="719" spans="1:45" s="103" customFormat="1" ht="12.75" hidden="1">
      <c r="A719" s="145">
        <v>6.5</v>
      </c>
      <c r="B719" s="145">
        <f t="shared" si="110"/>
        <v>5</v>
      </c>
      <c r="C719" s="145">
        <f t="shared" si="108"/>
        <v>2.5</v>
      </c>
      <c r="D719" s="145">
        <f t="shared" si="109"/>
        <v>32.5</v>
      </c>
      <c r="E719" s="145" t="s">
        <v>116</v>
      </c>
      <c r="F719" s="147" t="s">
        <v>116</v>
      </c>
      <c r="G719" s="145" t="s">
        <v>101</v>
      </c>
      <c r="H719" s="145" t="s">
        <v>101</v>
      </c>
      <c r="I719" s="145" t="s">
        <v>101</v>
      </c>
      <c r="J719" s="145" t="s">
        <v>101</v>
      </c>
      <c r="K719" s="145" t="s">
        <v>101</v>
      </c>
      <c r="L719" s="147" t="s">
        <v>116</v>
      </c>
      <c r="M719" s="147" t="s">
        <v>111</v>
      </c>
      <c r="N719" s="149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101"/>
      <c r="AR719" s="101"/>
      <c r="AS719" s="101"/>
    </row>
    <row r="720" spans="1:45" s="103" customFormat="1" ht="12.75" hidden="1">
      <c r="A720" s="145">
        <v>6.5</v>
      </c>
      <c r="B720" s="145">
        <f>B719+0.5</f>
        <v>5.5</v>
      </c>
      <c r="C720" s="145">
        <f t="shared" si="108"/>
        <v>2.75</v>
      </c>
      <c r="D720" s="145">
        <f t="shared" si="109"/>
        <v>35.75</v>
      </c>
      <c r="E720" s="145" t="s">
        <v>101</v>
      </c>
      <c r="F720" s="145" t="s">
        <v>101</v>
      </c>
      <c r="G720" s="145" t="s">
        <v>101</v>
      </c>
      <c r="H720" s="145" t="s">
        <v>101</v>
      </c>
      <c r="I720" s="145" t="s">
        <v>101</v>
      </c>
      <c r="J720" s="147" t="s">
        <v>116</v>
      </c>
      <c r="K720" s="147" t="s">
        <v>116</v>
      </c>
      <c r="L720" s="147" t="s">
        <v>111</v>
      </c>
      <c r="M720" s="147" t="s">
        <v>111</v>
      </c>
      <c r="N720" s="149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101"/>
      <c r="AR720" s="101"/>
      <c r="AS720" s="101"/>
    </row>
    <row r="721" spans="1:45" s="103" customFormat="1" ht="12.75" hidden="1">
      <c r="A721" s="145">
        <v>6.5</v>
      </c>
      <c r="B721" s="145">
        <f t="shared" si="110"/>
        <v>6</v>
      </c>
      <c r="C721" s="145">
        <f t="shared" si="108"/>
        <v>3</v>
      </c>
      <c r="D721" s="145">
        <f t="shared" si="109"/>
        <v>39</v>
      </c>
      <c r="E721" s="145" t="s">
        <v>101</v>
      </c>
      <c r="F721" s="145" t="s">
        <v>101</v>
      </c>
      <c r="G721" s="145" t="s">
        <v>101</v>
      </c>
      <c r="H721" s="145" t="s">
        <v>101</v>
      </c>
      <c r="I721" s="147" t="s">
        <v>116</v>
      </c>
      <c r="J721" s="147" t="s">
        <v>116</v>
      </c>
      <c r="K721" s="147" t="s">
        <v>102</v>
      </c>
      <c r="L721" s="147" t="s">
        <v>111</v>
      </c>
      <c r="M721" s="147" t="s">
        <v>111</v>
      </c>
      <c r="N721" s="149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101"/>
      <c r="AR721" s="101"/>
      <c r="AS721" s="101"/>
    </row>
    <row r="722" spans="1:45" s="103" customFormat="1" ht="12.75" hidden="1">
      <c r="A722" s="145">
        <v>6.5</v>
      </c>
      <c r="B722" s="145">
        <f t="shared" si="110"/>
        <v>6.5</v>
      </c>
      <c r="C722" s="145">
        <f t="shared" si="108"/>
        <v>3.25</v>
      </c>
      <c r="D722" s="145">
        <f t="shared" si="109"/>
        <v>42.25</v>
      </c>
      <c r="E722" s="145" t="s">
        <v>101</v>
      </c>
      <c r="F722" s="145" t="s">
        <v>101</v>
      </c>
      <c r="G722" s="147" t="s">
        <v>116</v>
      </c>
      <c r="H722" s="147" t="s">
        <v>116</v>
      </c>
      <c r="I722" s="147" t="s">
        <v>116</v>
      </c>
      <c r="J722" s="147" t="s">
        <v>102</v>
      </c>
      <c r="K722" s="147" t="s">
        <v>102</v>
      </c>
      <c r="L722" s="147" t="s">
        <v>111</v>
      </c>
      <c r="M722" s="147" t="s">
        <v>111</v>
      </c>
      <c r="N722" s="149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101"/>
      <c r="AR722" s="101"/>
      <c r="AS722" s="101"/>
    </row>
    <row r="723" spans="1:45" s="103" customFormat="1" ht="12.75" hidden="1">
      <c r="A723" s="145">
        <v>6.5</v>
      </c>
      <c r="B723" s="145">
        <f t="shared" si="110"/>
        <v>7</v>
      </c>
      <c r="C723" s="145">
        <f t="shared" si="108"/>
        <v>3.5</v>
      </c>
      <c r="D723" s="145">
        <f t="shared" si="109"/>
        <v>45.5</v>
      </c>
      <c r="E723" s="145" t="s">
        <v>101</v>
      </c>
      <c r="F723" s="147" t="s">
        <v>116</v>
      </c>
      <c r="G723" s="147" t="s">
        <v>116</v>
      </c>
      <c r="H723" s="147" t="s">
        <v>116</v>
      </c>
      <c r="I723" s="147" t="s">
        <v>102</v>
      </c>
      <c r="J723" s="147" t="s">
        <v>102</v>
      </c>
      <c r="K723" s="147" t="s">
        <v>102</v>
      </c>
      <c r="L723" s="147" t="s">
        <v>111</v>
      </c>
      <c r="M723" s="147" t="s">
        <v>111</v>
      </c>
      <c r="N723" s="149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101"/>
      <c r="AR723" s="101"/>
      <c r="AS723" s="101"/>
    </row>
    <row r="724" spans="1:45" s="103" customFormat="1" ht="12.75" hidden="1">
      <c r="A724" s="145">
        <v>6.5</v>
      </c>
      <c r="B724" s="145">
        <f>B723+0.5</f>
        <v>7.5</v>
      </c>
      <c r="C724" s="145">
        <f t="shared" si="108"/>
        <v>3.75</v>
      </c>
      <c r="D724" s="145">
        <f t="shared" si="109"/>
        <v>48.75</v>
      </c>
      <c r="E724" s="147" t="s">
        <v>116</v>
      </c>
      <c r="F724" s="147" t="s">
        <v>116</v>
      </c>
      <c r="G724" s="147" t="s">
        <v>102</v>
      </c>
      <c r="H724" s="147" t="s">
        <v>102</v>
      </c>
      <c r="I724" s="147" t="s">
        <v>102</v>
      </c>
      <c r="J724" s="147" t="s">
        <v>102</v>
      </c>
      <c r="K724" s="147" t="s">
        <v>111</v>
      </c>
      <c r="L724" s="147" t="s">
        <v>111</v>
      </c>
      <c r="M724" s="147" t="s">
        <v>111</v>
      </c>
      <c r="N724" s="149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101"/>
      <c r="AR724" s="101"/>
      <c r="AS724" s="101"/>
    </row>
    <row r="725" spans="1:45" s="103" customFormat="1" ht="12.75" hidden="1">
      <c r="A725" s="145">
        <v>6.5</v>
      </c>
      <c r="B725" s="145">
        <f t="shared" si="110"/>
        <v>8</v>
      </c>
      <c r="C725" s="145">
        <f t="shared" si="108"/>
        <v>4</v>
      </c>
      <c r="D725" s="145">
        <f t="shared" si="109"/>
        <v>52</v>
      </c>
      <c r="E725" s="147" t="s">
        <v>116</v>
      </c>
      <c r="F725" s="147" t="s">
        <v>102</v>
      </c>
      <c r="G725" s="147" t="s">
        <v>102</v>
      </c>
      <c r="H725" s="147" t="s">
        <v>102</v>
      </c>
      <c r="I725" s="147" t="s">
        <v>102</v>
      </c>
      <c r="J725" s="147" t="s">
        <v>102</v>
      </c>
      <c r="K725" s="147" t="s">
        <v>111</v>
      </c>
      <c r="L725" s="147" t="s">
        <v>111</v>
      </c>
      <c r="M725" s="147" t="s">
        <v>111</v>
      </c>
      <c r="N725" s="149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</row>
    <row r="726" spans="1:45" s="103" customFormat="1" ht="12.75" hidden="1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9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101"/>
      <c r="AR726" s="101"/>
      <c r="AS726" s="101"/>
    </row>
    <row r="727" spans="1:45" s="103" customFormat="1" ht="12.75" hidden="1">
      <c r="A727" s="145"/>
      <c r="B727" s="145"/>
      <c r="C727" s="145"/>
      <c r="D727" s="145"/>
      <c r="E727" s="251">
        <v>7</v>
      </c>
      <c r="F727" s="252"/>
      <c r="G727" s="252"/>
      <c r="H727" s="252"/>
      <c r="I727" s="252"/>
      <c r="J727" s="252"/>
      <c r="K727" s="252"/>
      <c r="L727" s="252"/>
      <c r="M727" s="253"/>
      <c r="N727" s="149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101"/>
      <c r="AR727" s="101"/>
      <c r="AS727" s="101"/>
    </row>
    <row r="728" spans="1:45" s="103" customFormat="1" ht="12.75" hidden="1">
      <c r="A728" s="145" t="s">
        <v>107</v>
      </c>
      <c r="B728" s="145" t="s">
        <v>108</v>
      </c>
      <c r="C728" s="145" t="s">
        <v>109</v>
      </c>
      <c r="D728" s="145" t="s">
        <v>110</v>
      </c>
      <c r="E728" s="145">
        <v>7</v>
      </c>
      <c r="F728" s="145">
        <v>8</v>
      </c>
      <c r="G728" s="145">
        <v>9</v>
      </c>
      <c r="H728" s="145">
        <v>10</v>
      </c>
      <c r="I728" s="145">
        <v>11</v>
      </c>
      <c r="J728" s="145">
        <v>12</v>
      </c>
      <c r="K728" s="145">
        <v>13</v>
      </c>
      <c r="L728" s="145">
        <v>14</v>
      </c>
      <c r="M728" s="145">
        <v>15</v>
      </c>
      <c r="N728" s="149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101"/>
      <c r="AR728" s="101"/>
      <c r="AS728" s="101"/>
    </row>
    <row r="729" spans="1:45" s="103" customFormat="1" ht="12.75" hidden="1">
      <c r="A729" s="145">
        <v>7</v>
      </c>
      <c r="B729" s="145">
        <v>1</v>
      </c>
      <c r="C729" s="145">
        <f>B729/2</f>
        <v>0.5</v>
      </c>
      <c r="D729" s="145">
        <f>A729*B729</f>
        <v>7</v>
      </c>
      <c r="E729" s="147" t="s">
        <v>116</v>
      </c>
      <c r="F729" s="147" t="s">
        <v>116</v>
      </c>
      <c r="G729" s="147" t="s">
        <v>116</v>
      </c>
      <c r="H729" s="147" t="s">
        <v>116</v>
      </c>
      <c r="I729" s="147" t="s">
        <v>116</v>
      </c>
      <c r="J729" s="147" t="s">
        <v>116</v>
      </c>
      <c r="K729" s="147" t="s">
        <v>116</v>
      </c>
      <c r="L729" s="147" t="s">
        <v>116</v>
      </c>
      <c r="M729" s="147" t="s">
        <v>116</v>
      </c>
      <c r="N729" s="149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101"/>
      <c r="AR729" s="101"/>
      <c r="AS729" s="101"/>
    </row>
    <row r="730" spans="1:45" s="103" customFormat="1" ht="12.75" hidden="1">
      <c r="A730" s="145">
        <v>7</v>
      </c>
      <c r="B730" s="145">
        <f>B729+0.5</f>
        <v>1.5</v>
      </c>
      <c r="C730" s="145">
        <f aca="true" t="shared" si="111" ref="C730:C743">B730/2</f>
        <v>0.75</v>
      </c>
      <c r="D730" s="145">
        <f aca="true" t="shared" si="112" ref="D730:D743">A730*B730</f>
        <v>10.5</v>
      </c>
      <c r="E730" s="147" t="s">
        <v>116</v>
      </c>
      <c r="F730" s="147" t="s">
        <v>116</v>
      </c>
      <c r="G730" s="147" t="s">
        <v>116</v>
      </c>
      <c r="H730" s="147" t="s">
        <v>116</v>
      </c>
      <c r="I730" s="147" t="s">
        <v>116</v>
      </c>
      <c r="J730" s="147" t="s">
        <v>116</v>
      </c>
      <c r="K730" s="147" t="s">
        <v>116</v>
      </c>
      <c r="L730" s="147" t="s">
        <v>116</v>
      </c>
      <c r="M730" s="147" t="s">
        <v>116</v>
      </c>
      <c r="N730" s="149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101"/>
      <c r="AR730" s="101"/>
      <c r="AS730" s="101"/>
    </row>
    <row r="731" spans="1:45" s="103" customFormat="1" ht="12.75" hidden="1">
      <c r="A731" s="145">
        <v>7</v>
      </c>
      <c r="B731" s="145">
        <f aca="true" t="shared" si="113" ref="B731:B743">B730+0.5</f>
        <v>2</v>
      </c>
      <c r="C731" s="145">
        <f t="shared" si="111"/>
        <v>1</v>
      </c>
      <c r="D731" s="145">
        <f t="shared" si="112"/>
        <v>14</v>
      </c>
      <c r="E731" s="147" t="s">
        <v>116</v>
      </c>
      <c r="F731" s="147" t="s">
        <v>116</v>
      </c>
      <c r="G731" s="147" t="s">
        <v>116</v>
      </c>
      <c r="H731" s="147" t="s">
        <v>116</v>
      </c>
      <c r="I731" s="147" t="s">
        <v>116</v>
      </c>
      <c r="J731" s="147" t="s">
        <v>116</v>
      </c>
      <c r="K731" s="147" t="s">
        <v>116</v>
      </c>
      <c r="L731" s="147" t="s">
        <v>116</v>
      </c>
      <c r="M731" s="145" t="s">
        <v>116</v>
      </c>
      <c r="N731" s="149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  <c r="AO731" s="101"/>
      <c r="AP731" s="101"/>
      <c r="AQ731" s="101"/>
      <c r="AR731" s="101"/>
      <c r="AS731" s="101"/>
    </row>
    <row r="732" spans="1:45" s="103" customFormat="1" ht="12.75" hidden="1">
      <c r="A732" s="145">
        <v>7</v>
      </c>
      <c r="B732" s="145">
        <f t="shared" si="113"/>
        <v>2.5</v>
      </c>
      <c r="C732" s="145">
        <f t="shared" si="111"/>
        <v>1.25</v>
      </c>
      <c r="D732" s="145">
        <f t="shared" si="112"/>
        <v>17.5</v>
      </c>
      <c r="E732" s="147" t="s">
        <v>116</v>
      </c>
      <c r="F732" s="147" t="s">
        <v>116</v>
      </c>
      <c r="G732" s="147" t="s">
        <v>116</v>
      </c>
      <c r="H732" s="147" t="s">
        <v>116</v>
      </c>
      <c r="I732" s="145" t="s">
        <v>116</v>
      </c>
      <c r="J732" s="145" t="s">
        <v>116</v>
      </c>
      <c r="K732" s="145" t="s">
        <v>116</v>
      </c>
      <c r="L732" s="145" t="s">
        <v>116</v>
      </c>
      <c r="M732" s="145" t="s">
        <v>116</v>
      </c>
      <c r="N732" s="149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101"/>
      <c r="AR732" s="101"/>
      <c r="AS732" s="101"/>
    </row>
    <row r="733" spans="1:45" s="103" customFormat="1" ht="12.75" hidden="1">
      <c r="A733" s="145">
        <v>7</v>
      </c>
      <c r="B733" s="145">
        <f t="shared" si="113"/>
        <v>3</v>
      </c>
      <c r="C733" s="145">
        <f t="shared" si="111"/>
        <v>1.5</v>
      </c>
      <c r="D733" s="145">
        <f t="shared" si="112"/>
        <v>21</v>
      </c>
      <c r="E733" s="147" t="s">
        <v>116</v>
      </c>
      <c r="F733" s="147" t="s">
        <v>116</v>
      </c>
      <c r="G733" s="145" t="s">
        <v>116</v>
      </c>
      <c r="H733" s="145" t="s">
        <v>116</v>
      </c>
      <c r="I733" s="145" t="s">
        <v>116</v>
      </c>
      <c r="J733" s="145" t="s">
        <v>116</v>
      </c>
      <c r="K733" s="145" t="s">
        <v>116</v>
      </c>
      <c r="L733" s="147" t="s">
        <v>116</v>
      </c>
      <c r="M733" s="145" t="s">
        <v>101</v>
      </c>
      <c r="N733" s="149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101"/>
      <c r="AR733" s="101"/>
      <c r="AS733" s="101"/>
    </row>
    <row r="734" spans="1:45" s="103" customFormat="1" ht="12.75" hidden="1">
      <c r="A734" s="145">
        <v>7</v>
      </c>
      <c r="B734" s="145">
        <f t="shared" si="113"/>
        <v>3.5</v>
      </c>
      <c r="C734" s="145">
        <f t="shared" si="111"/>
        <v>1.75</v>
      </c>
      <c r="D734" s="145">
        <f t="shared" si="112"/>
        <v>24.5</v>
      </c>
      <c r="E734" s="145" t="s">
        <v>116</v>
      </c>
      <c r="F734" s="145" t="s">
        <v>116</v>
      </c>
      <c r="G734" s="145" t="s">
        <v>116</v>
      </c>
      <c r="H734" s="145" t="s">
        <v>116</v>
      </c>
      <c r="I734" s="145" t="s">
        <v>116</v>
      </c>
      <c r="J734" s="147" t="s">
        <v>116</v>
      </c>
      <c r="K734" s="145" t="s">
        <v>101</v>
      </c>
      <c r="L734" s="145" t="s">
        <v>101</v>
      </c>
      <c r="M734" s="147" t="s">
        <v>111</v>
      </c>
      <c r="N734" s="149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101"/>
      <c r="AR734" s="101"/>
      <c r="AS734" s="101"/>
    </row>
    <row r="735" spans="1:45" s="103" customFormat="1" ht="12.75" hidden="1">
      <c r="A735" s="145">
        <v>7</v>
      </c>
      <c r="B735" s="145">
        <f t="shared" si="113"/>
        <v>4</v>
      </c>
      <c r="C735" s="145">
        <f t="shared" si="111"/>
        <v>2</v>
      </c>
      <c r="D735" s="145">
        <f t="shared" si="112"/>
        <v>28</v>
      </c>
      <c r="E735" s="145" t="s">
        <v>116</v>
      </c>
      <c r="F735" s="145" t="s">
        <v>116</v>
      </c>
      <c r="G735" s="145" t="s">
        <v>116</v>
      </c>
      <c r="H735" s="147" t="s">
        <v>116</v>
      </c>
      <c r="I735" s="145" t="s">
        <v>101</v>
      </c>
      <c r="J735" s="145" t="s">
        <v>101</v>
      </c>
      <c r="K735" s="145" t="s">
        <v>101</v>
      </c>
      <c r="L735" s="145" t="s">
        <v>101</v>
      </c>
      <c r="M735" s="147" t="s">
        <v>111</v>
      </c>
      <c r="N735" s="149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101"/>
      <c r="AR735" s="101"/>
      <c r="AS735" s="101"/>
    </row>
    <row r="736" spans="1:45" s="103" customFormat="1" ht="12.75" hidden="1">
      <c r="A736" s="145">
        <v>7</v>
      </c>
      <c r="B736" s="145">
        <f t="shared" si="113"/>
        <v>4.5</v>
      </c>
      <c r="C736" s="145">
        <f t="shared" si="111"/>
        <v>2.25</v>
      </c>
      <c r="D736" s="145">
        <f t="shared" si="112"/>
        <v>31.5</v>
      </c>
      <c r="E736" s="145" t="s">
        <v>116</v>
      </c>
      <c r="F736" s="147" t="s">
        <v>116</v>
      </c>
      <c r="G736" s="145" t="s">
        <v>101</v>
      </c>
      <c r="H736" s="145" t="s">
        <v>101</v>
      </c>
      <c r="I736" s="145" t="s">
        <v>101</v>
      </c>
      <c r="J736" s="145" t="s">
        <v>101</v>
      </c>
      <c r="K736" s="145" t="s">
        <v>101</v>
      </c>
      <c r="L736" s="147" t="s">
        <v>116</v>
      </c>
      <c r="M736" s="147" t="s">
        <v>111</v>
      </c>
      <c r="N736" s="149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101"/>
      <c r="AR736" s="101"/>
      <c r="AS736" s="101"/>
    </row>
    <row r="737" spans="1:45" s="103" customFormat="1" ht="12.75" hidden="1">
      <c r="A737" s="145">
        <v>7</v>
      </c>
      <c r="B737" s="145">
        <f t="shared" si="113"/>
        <v>5</v>
      </c>
      <c r="C737" s="145">
        <f t="shared" si="111"/>
        <v>2.5</v>
      </c>
      <c r="D737" s="145">
        <f t="shared" si="112"/>
        <v>35</v>
      </c>
      <c r="E737" s="147" t="s">
        <v>116</v>
      </c>
      <c r="F737" s="145" t="s">
        <v>101</v>
      </c>
      <c r="G737" s="145" t="s">
        <v>101</v>
      </c>
      <c r="H737" s="145" t="s">
        <v>101</v>
      </c>
      <c r="I737" s="145" t="s">
        <v>101</v>
      </c>
      <c r="J737" s="145" t="s">
        <v>101</v>
      </c>
      <c r="K737" s="147" t="s">
        <v>116</v>
      </c>
      <c r="L737" s="147" t="s">
        <v>116</v>
      </c>
      <c r="M737" s="147" t="s">
        <v>111</v>
      </c>
      <c r="N737" s="149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  <c r="AO737" s="101"/>
      <c r="AP737" s="101"/>
      <c r="AQ737" s="101"/>
      <c r="AR737" s="101"/>
      <c r="AS737" s="101"/>
    </row>
    <row r="738" spans="1:45" s="103" customFormat="1" ht="12.75" hidden="1">
      <c r="A738" s="145">
        <v>7</v>
      </c>
      <c r="B738" s="145">
        <f t="shared" si="113"/>
        <v>5.5</v>
      </c>
      <c r="C738" s="145">
        <f t="shared" si="111"/>
        <v>2.75</v>
      </c>
      <c r="D738" s="145">
        <f t="shared" si="112"/>
        <v>38.5</v>
      </c>
      <c r="E738" s="145" t="s">
        <v>101</v>
      </c>
      <c r="F738" s="145" t="s">
        <v>101</v>
      </c>
      <c r="G738" s="145" t="s">
        <v>101</v>
      </c>
      <c r="H738" s="145" t="s">
        <v>101</v>
      </c>
      <c r="I738" s="147" t="s">
        <v>116</v>
      </c>
      <c r="J738" s="147" t="s">
        <v>116</v>
      </c>
      <c r="K738" s="147" t="s">
        <v>116</v>
      </c>
      <c r="L738" s="147" t="s">
        <v>111</v>
      </c>
      <c r="M738" s="147" t="s">
        <v>111</v>
      </c>
      <c r="N738" s="149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101"/>
      <c r="AR738" s="101"/>
      <c r="AS738" s="101"/>
    </row>
    <row r="739" spans="1:45" s="103" customFormat="1" ht="12.75" hidden="1">
      <c r="A739" s="145">
        <v>7</v>
      </c>
      <c r="B739" s="145">
        <f t="shared" si="113"/>
        <v>6</v>
      </c>
      <c r="C739" s="145">
        <f t="shared" si="111"/>
        <v>3</v>
      </c>
      <c r="D739" s="145">
        <f t="shared" si="112"/>
        <v>42</v>
      </c>
      <c r="E739" s="145" t="s">
        <v>101</v>
      </c>
      <c r="F739" s="145" t="s">
        <v>101</v>
      </c>
      <c r="G739" s="145" t="s">
        <v>101</v>
      </c>
      <c r="H739" s="147" t="s">
        <v>116</v>
      </c>
      <c r="I739" s="147" t="s">
        <v>116</v>
      </c>
      <c r="J739" s="147" t="s">
        <v>102</v>
      </c>
      <c r="K739" s="147" t="s">
        <v>102</v>
      </c>
      <c r="L739" s="147" t="s">
        <v>111</v>
      </c>
      <c r="M739" s="147" t="s">
        <v>111</v>
      </c>
      <c r="N739" s="149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101"/>
      <c r="AR739" s="101"/>
      <c r="AS739" s="101"/>
    </row>
    <row r="740" spans="1:45" s="103" customFormat="1" ht="12.75" hidden="1">
      <c r="A740" s="145">
        <v>7</v>
      </c>
      <c r="B740" s="145">
        <f t="shared" si="113"/>
        <v>6.5</v>
      </c>
      <c r="C740" s="145">
        <f t="shared" si="111"/>
        <v>3.25</v>
      </c>
      <c r="D740" s="145">
        <f t="shared" si="112"/>
        <v>45.5</v>
      </c>
      <c r="E740" s="145" t="s">
        <v>101</v>
      </c>
      <c r="F740" s="147" t="s">
        <v>116</v>
      </c>
      <c r="G740" s="147" t="s">
        <v>116</v>
      </c>
      <c r="H740" s="147" t="s">
        <v>116</v>
      </c>
      <c r="I740" s="147" t="s">
        <v>102</v>
      </c>
      <c r="J740" s="147" t="s">
        <v>102</v>
      </c>
      <c r="K740" s="147" t="s">
        <v>102</v>
      </c>
      <c r="L740" s="147" t="s">
        <v>111</v>
      </c>
      <c r="M740" s="147" t="s">
        <v>111</v>
      </c>
      <c r="N740" s="149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101"/>
      <c r="AR740" s="101"/>
      <c r="AS740" s="101"/>
    </row>
    <row r="741" spans="1:45" s="103" customFormat="1" ht="12.75" hidden="1">
      <c r="A741" s="145">
        <v>7</v>
      </c>
      <c r="B741" s="145">
        <f t="shared" si="113"/>
        <v>7</v>
      </c>
      <c r="C741" s="145">
        <f t="shared" si="111"/>
        <v>3.5</v>
      </c>
      <c r="D741" s="145">
        <f t="shared" si="112"/>
        <v>49</v>
      </c>
      <c r="E741" s="145" t="s">
        <v>101</v>
      </c>
      <c r="F741" s="147" t="s">
        <v>116</v>
      </c>
      <c r="G741" s="147" t="s">
        <v>116</v>
      </c>
      <c r="H741" s="147" t="s">
        <v>102</v>
      </c>
      <c r="I741" s="147" t="s">
        <v>102</v>
      </c>
      <c r="J741" s="147" t="s">
        <v>102</v>
      </c>
      <c r="K741" s="147" t="s">
        <v>102</v>
      </c>
      <c r="L741" s="147" t="s">
        <v>111</v>
      </c>
      <c r="M741" s="147" t="s">
        <v>111</v>
      </c>
      <c r="N741" s="149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101"/>
      <c r="AR741" s="101"/>
      <c r="AS741" s="101"/>
    </row>
    <row r="742" spans="1:45" s="103" customFormat="1" ht="12.75" hidden="1">
      <c r="A742" s="145">
        <v>7</v>
      </c>
      <c r="B742" s="145">
        <f t="shared" si="113"/>
        <v>7.5</v>
      </c>
      <c r="C742" s="145">
        <f t="shared" si="111"/>
        <v>3.75</v>
      </c>
      <c r="D742" s="145">
        <f t="shared" si="112"/>
        <v>52.5</v>
      </c>
      <c r="E742" s="147" t="s">
        <v>116</v>
      </c>
      <c r="F742" s="147" t="s">
        <v>102</v>
      </c>
      <c r="G742" s="147" t="s">
        <v>102</v>
      </c>
      <c r="H742" s="147" t="s">
        <v>102</v>
      </c>
      <c r="I742" s="147" t="s">
        <v>102</v>
      </c>
      <c r="J742" s="147" t="s">
        <v>102</v>
      </c>
      <c r="K742" s="147" t="s">
        <v>111</v>
      </c>
      <c r="L742" s="147" t="s">
        <v>111</v>
      </c>
      <c r="M742" s="147" t="s">
        <v>111</v>
      </c>
      <c r="N742" s="149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101"/>
      <c r="AR742" s="101"/>
      <c r="AS742" s="101"/>
    </row>
    <row r="743" spans="1:45" s="103" customFormat="1" ht="12.75" hidden="1">
      <c r="A743" s="145">
        <v>7</v>
      </c>
      <c r="B743" s="145">
        <f t="shared" si="113"/>
        <v>8</v>
      </c>
      <c r="C743" s="145">
        <f t="shared" si="111"/>
        <v>4</v>
      </c>
      <c r="D743" s="145">
        <f t="shared" si="112"/>
        <v>56</v>
      </c>
      <c r="E743" s="147" t="s">
        <v>116</v>
      </c>
      <c r="F743" s="147" t="s">
        <v>102</v>
      </c>
      <c r="G743" s="147" t="s">
        <v>102</v>
      </c>
      <c r="H743" s="147" t="s">
        <v>102</v>
      </c>
      <c r="I743" s="147" t="s">
        <v>102</v>
      </c>
      <c r="J743" s="147" t="s">
        <v>102</v>
      </c>
      <c r="K743" s="147" t="s">
        <v>111</v>
      </c>
      <c r="L743" s="147" t="s">
        <v>111</v>
      </c>
      <c r="M743" s="147" t="s">
        <v>111</v>
      </c>
      <c r="N743" s="149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101"/>
      <c r="AR743" s="101"/>
      <c r="AS743" s="101"/>
    </row>
    <row r="744" spans="1:45" s="103" customFormat="1" ht="12.75" hidden="1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9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101"/>
      <c r="AR744" s="101"/>
      <c r="AS744" s="101"/>
    </row>
    <row r="745" spans="1:45" s="103" customFormat="1" ht="12.75" hidden="1">
      <c r="A745" s="145"/>
      <c r="B745" s="145"/>
      <c r="C745" s="145"/>
      <c r="D745" s="145"/>
      <c r="E745" s="251">
        <v>7</v>
      </c>
      <c r="F745" s="252"/>
      <c r="G745" s="252"/>
      <c r="H745" s="252"/>
      <c r="I745" s="252"/>
      <c r="J745" s="252"/>
      <c r="K745" s="252"/>
      <c r="L745" s="252"/>
      <c r="M745" s="253"/>
      <c r="N745" s="149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101"/>
      <c r="AR745" s="101"/>
      <c r="AS745" s="101"/>
    </row>
    <row r="746" spans="1:45" s="103" customFormat="1" ht="12.75" hidden="1">
      <c r="A746" s="145" t="s">
        <v>107</v>
      </c>
      <c r="B746" s="145" t="s">
        <v>108</v>
      </c>
      <c r="C746" s="145" t="s">
        <v>109</v>
      </c>
      <c r="D746" s="145" t="s">
        <v>110</v>
      </c>
      <c r="E746" s="145">
        <v>7</v>
      </c>
      <c r="F746" s="145">
        <v>8</v>
      </c>
      <c r="G746" s="145">
        <v>9</v>
      </c>
      <c r="H746" s="145">
        <v>10</v>
      </c>
      <c r="I746" s="145">
        <v>11</v>
      </c>
      <c r="J746" s="145">
        <v>12</v>
      </c>
      <c r="K746" s="145">
        <v>13</v>
      </c>
      <c r="L746" s="145">
        <v>14</v>
      </c>
      <c r="M746" s="145">
        <v>15</v>
      </c>
      <c r="N746" s="149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101"/>
      <c r="AR746" s="101"/>
      <c r="AS746" s="101"/>
    </row>
    <row r="747" spans="1:45" s="103" customFormat="1" ht="12.75" hidden="1">
      <c r="A747" s="145">
        <v>7.5</v>
      </c>
      <c r="B747" s="145">
        <v>1</v>
      </c>
      <c r="C747" s="145">
        <f>B747/2</f>
        <v>0.5</v>
      </c>
      <c r="D747" s="145">
        <f>A747*B747</f>
        <v>7.5</v>
      </c>
      <c r="E747" s="147" t="s">
        <v>116</v>
      </c>
      <c r="F747" s="147" t="s">
        <v>116</v>
      </c>
      <c r="G747" s="147" t="s">
        <v>116</v>
      </c>
      <c r="H747" s="147" t="s">
        <v>116</v>
      </c>
      <c r="I747" s="147" t="s">
        <v>116</v>
      </c>
      <c r="J747" s="147" t="s">
        <v>116</v>
      </c>
      <c r="K747" s="147" t="s">
        <v>116</v>
      </c>
      <c r="L747" s="147" t="s">
        <v>116</v>
      </c>
      <c r="M747" s="147" t="s">
        <v>116</v>
      </c>
      <c r="N747" s="149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101"/>
      <c r="AR747" s="101"/>
      <c r="AS747" s="101"/>
    </row>
    <row r="748" spans="1:45" s="103" customFormat="1" ht="12.75" hidden="1">
      <c r="A748" s="145">
        <v>7.5</v>
      </c>
      <c r="B748" s="145">
        <f>B747+0.5</f>
        <v>1.5</v>
      </c>
      <c r="C748" s="145">
        <f aca="true" t="shared" si="114" ref="C748:C761">B748/2</f>
        <v>0.75</v>
      </c>
      <c r="D748" s="145">
        <f aca="true" t="shared" si="115" ref="D748:D761">A748*B748</f>
        <v>11.25</v>
      </c>
      <c r="E748" s="147" t="s">
        <v>116</v>
      </c>
      <c r="F748" s="147" t="s">
        <v>116</v>
      </c>
      <c r="G748" s="147" t="s">
        <v>116</v>
      </c>
      <c r="H748" s="147" t="s">
        <v>116</v>
      </c>
      <c r="I748" s="147" t="s">
        <v>116</v>
      </c>
      <c r="J748" s="147" t="s">
        <v>116</v>
      </c>
      <c r="K748" s="147" t="s">
        <v>116</v>
      </c>
      <c r="L748" s="147" t="s">
        <v>116</v>
      </c>
      <c r="M748" s="147" t="s">
        <v>116</v>
      </c>
      <c r="N748" s="149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101"/>
      <c r="AR748" s="101"/>
      <c r="AS748" s="101"/>
    </row>
    <row r="749" spans="1:45" s="103" customFormat="1" ht="12.75" hidden="1">
      <c r="A749" s="145">
        <v>7.5</v>
      </c>
      <c r="B749" s="145">
        <f aca="true" t="shared" si="116" ref="B749:B761">B748+0.5</f>
        <v>2</v>
      </c>
      <c r="C749" s="145">
        <f t="shared" si="114"/>
        <v>1</v>
      </c>
      <c r="D749" s="145">
        <f t="shared" si="115"/>
        <v>15</v>
      </c>
      <c r="E749" s="147" t="s">
        <v>116</v>
      </c>
      <c r="F749" s="147" t="s">
        <v>116</v>
      </c>
      <c r="G749" s="147" t="s">
        <v>116</v>
      </c>
      <c r="H749" s="147" t="s">
        <v>116</v>
      </c>
      <c r="I749" s="147" t="s">
        <v>116</v>
      </c>
      <c r="J749" s="147" t="s">
        <v>116</v>
      </c>
      <c r="K749" s="147" t="s">
        <v>116</v>
      </c>
      <c r="L749" s="145" t="s">
        <v>116</v>
      </c>
      <c r="M749" s="145" t="s">
        <v>116</v>
      </c>
      <c r="N749" s="149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101"/>
      <c r="AR749" s="101"/>
      <c r="AS749" s="101"/>
    </row>
    <row r="750" spans="1:45" s="103" customFormat="1" ht="12.75" hidden="1">
      <c r="A750" s="145">
        <v>7.5</v>
      </c>
      <c r="B750" s="145">
        <f t="shared" si="116"/>
        <v>2.5</v>
      </c>
      <c r="C750" s="145">
        <f t="shared" si="114"/>
        <v>1.25</v>
      </c>
      <c r="D750" s="145">
        <f t="shared" si="115"/>
        <v>18.75</v>
      </c>
      <c r="E750" s="147" t="s">
        <v>116</v>
      </c>
      <c r="F750" s="147" t="s">
        <v>116</v>
      </c>
      <c r="G750" s="147" t="s">
        <v>116</v>
      </c>
      <c r="H750" s="145" t="s">
        <v>116</v>
      </c>
      <c r="I750" s="145" t="s">
        <v>116</v>
      </c>
      <c r="J750" s="145" t="s">
        <v>116</v>
      </c>
      <c r="K750" s="145" t="s">
        <v>116</v>
      </c>
      <c r="L750" s="145" t="s">
        <v>116</v>
      </c>
      <c r="M750" s="145" t="s">
        <v>116</v>
      </c>
      <c r="N750" s="149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101"/>
      <c r="AR750" s="101"/>
      <c r="AS750" s="101"/>
    </row>
    <row r="751" spans="1:45" s="103" customFormat="1" ht="12.75" hidden="1">
      <c r="A751" s="145">
        <v>7.5</v>
      </c>
      <c r="B751" s="145">
        <f t="shared" si="116"/>
        <v>3</v>
      </c>
      <c r="C751" s="145">
        <f t="shared" si="114"/>
        <v>1.5</v>
      </c>
      <c r="D751" s="145">
        <f t="shared" si="115"/>
        <v>22.5</v>
      </c>
      <c r="E751" s="147" t="s">
        <v>116</v>
      </c>
      <c r="F751" s="147" t="s">
        <v>116</v>
      </c>
      <c r="G751" s="145" t="s">
        <v>116</v>
      </c>
      <c r="H751" s="145" t="s">
        <v>116</v>
      </c>
      <c r="I751" s="145" t="s">
        <v>116</v>
      </c>
      <c r="J751" s="145" t="s">
        <v>116</v>
      </c>
      <c r="K751" s="147" t="s">
        <v>116</v>
      </c>
      <c r="L751" s="145" t="s">
        <v>101</v>
      </c>
      <c r="M751" s="145" t="s">
        <v>101</v>
      </c>
      <c r="N751" s="149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101"/>
      <c r="AR751" s="101"/>
      <c r="AS751" s="101"/>
    </row>
    <row r="752" spans="1:45" s="103" customFormat="1" ht="12.75" hidden="1">
      <c r="A752" s="145">
        <v>7.5</v>
      </c>
      <c r="B752" s="145">
        <f t="shared" si="116"/>
        <v>3.5</v>
      </c>
      <c r="C752" s="145">
        <f t="shared" si="114"/>
        <v>1.75</v>
      </c>
      <c r="D752" s="145">
        <f t="shared" si="115"/>
        <v>26.25</v>
      </c>
      <c r="E752" s="145" t="s">
        <v>116</v>
      </c>
      <c r="F752" s="145" t="s">
        <v>116</v>
      </c>
      <c r="G752" s="145" t="s">
        <v>116</v>
      </c>
      <c r="H752" s="145" t="s">
        <v>116</v>
      </c>
      <c r="I752" s="147" t="s">
        <v>116</v>
      </c>
      <c r="J752" s="145" t="s">
        <v>101</v>
      </c>
      <c r="K752" s="145" t="s">
        <v>101</v>
      </c>
      <c r="L752" s="145" t="s">
        <v>101</v>
      </c>
      <c r="M752" s="147" t="s">
        <v>111</v>
      </c>
      <c r="N752" s="149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101"/>
      <c r="AR752" s="101"/>
      <c r="AS752" s="101"/>
    </row>
    <row r="753" spans="1:45" s="103" customFormat="1" ht="12.75" hidden="1">
      <c r="A753" s="145">
        <v>7.5</v>
      </c>
      <c r="B753" s="145">
        <f t="shared" si="116"/>
        <v>4</v>
      </c>
      <c r="C753" s="145">
        <f t="shared" si="114"/>
        <v>2</v>
      </c>
      <c r="D753" s="145">
        <f t="shared" si="115"/>
        <v>30</v>
      </c>
      <c r="E753" s="145" t="s">
        <v>116</v>
      </c>
      <c r="F753" s="145" t="s">
        <v>116</v>
      </c>
      <c r="G753" s="147" t="s">
        <v>116</v>
      </c>
      <c r="H753" s="145" t="s">
        <v>101</v>
      </c>
      <c r="I753" s="145" t="s">
        <v>101</v>
      </c>
      <c r="J753" s="145" t="s">
        <v>101</v>
      </c>
      <c r="K753" s="145" t="s">
        <v>101</v>
      </c>
      <c r="L753" s="145" t="s">
        <v>101</v>
      </c>
      <c r="M753" s="147" t="s">
        <v>111</v>
      </c>
      <c r="N753" s="149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101"/>
      <c r="AR753" s="101"/>
      <c r="AS753" s="101"/>
    </row>
    <row r="754" spans="1:45" s="103" customFormat="1" ht="12.75" hidden="1">
      <c r="A754" s="145">
        <v>7.5</v>
      </c>
      <c r="B754" s="145">
        <f t="shared" si="116"/>
        <v>4.5</v>
      </c>
      <c r="C754" s="145">
        <f t="shared" si="114"/>
        <v>2.25</v>
      </c>
      <c r="D754" s="145">
        <f t="shared" si="115"/>
        <v>33.75</v>
      </c>
      <c r="E754" s="145" t="s">
        <v>116</v>
      </c>
      <c r="F754" s="145" t="s">
        <v>101</v>
      </c>
      <c r="G754" s="145" t="s">
        <v>101</v>
      </c>
      <c r="H754" s="145" t="s">
        <v>101</v>
      </c>
      <c r="I754" s="145" t="s">
        <v>101</v>
      </c>
      <c r="J754" s="145" t="s">
        <v>101</v>
      </c>
      <c r="K754" s="147" t="s">
        <v>116</v>
      </c>
      <c r="L754" s="147" t="s">
        <v>116</v>
      </c>
      <c r="M754" s="147" t="s">
        <v>111</v>
      </c>
      <c r="N754" s="149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101"/>
      <c r="AR754" s="101"/>
      <c r="AS754" s="101"/>
    </row>
    <row r="755" spans="1:45" s="103" customFormat="1" ht="12.75" hidden="1">
      <c r="A755" s="145">
        <v>7.5</v>
      </c>
      <c r="B755" s="145">
        <f t="shared" si="116"/>
        <v>5</v>
      </c>
      <c r="C755" s="145">
        <f t="shared" si="114"/>
        <v>2.5</v>
      </c>
      <c r="D755" s="145">
        <f t="shared" si="115"/>
        <v>37.5</v>
      </c>
      <c r="E755" s="145" t="s">
        <v>101</v>
      </c>
      <c r="F755" s="145" t="s">
        <v>101</v>
      </c>
      <c r="G755" s="145" t="s">
        <v>101</v>
      </c>
      <c r="H755" s="145" t="s">
        <v>101</v>
      </c>
      <c r="I755" s="145" t="s">
        <v>101</v>
      </c>
      <c r="J755" s="147" t="s">
        <v>116</v>
      </c>
      <c r="K755" s="147" t="s">
        <v>116</v>
      </c>
      <c r="L755" s="147" t="s">
        <v>116</v>
      </c>
      <c r="M755" s="147" t="s">
        <v>111</v>
      </c>
      <c r="N755" s="149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101"/>
      <c r="AR755" s="101"/>
      <c r="AS755" s="101"/>
    </row>
    <row r="756" spans="1:45" s="103" customFormat="1" ht="12.75" hidden="1">
      <c r="A756" s="145">
        <v>7.5</v>
      </c>
      <c r="B756" s="145">
        <f t="shared" si="116"/>
        <v>5.5</v>
      </c>
      <c r="C756" s="145">
        <f t="shared" si="114"/>
        <v>2.75</v>
      </c>
      <c r="D756" s="145">
        <f t="shared" si="115"/>
        <v>41.25</v>
      </c>
      <c r="E756" s="145" t="s">
        <v>101</v>
      </c>
      <c r="F756" s="145" t="s">
        <v>101</v>
      </c>
      <c r="G756" s="145" t="s">
        <v>101</v>
      </c>
      <c r="H756" s="147" t="s">
        <v>116</v>
      </c>
      <c r="I756" s="147" t="s">
        <v>116</v>
      </c>
      <c r="J756" s="147" t="s">
        <v>116</v>
      </c>
      <c r="K756" s="147" t="s">
        <v>102</v>
      </c>
      <c r="L756" s="147" t="s">
        <v>111</v>
      </c>
      <c r="M756" s="147" t="s">
        <v>111</v>
      </c>
      <c r="N756" s="149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101"/>
      <c r="AR756" s="101"/>
      <c r="AS756" s="101"/>
    </row>
    <row r="757" spans="1:45" s="103" customFormat="1" ht="12.75" hidden="1">
      <c r="A757" s="145">
        <v>7.5</v>
      </c>
      <c r="B757" s="145">
        <f t="shared" si="116"/>
        <v>6</v>
      </c>
      <c r="C757" s="145">
        <f t="shared" si="114"/>
        <v>3</v>
      </c>
      <c r="D757" s="145">
        <f t="shared" si="115"/>
        <v>45</v>
      </c>
      <c r="E757" s="145" t="s">
        <v>101</v>
      </c>
      <c r="F757" s="145" t="s">
        <v>101</v>
      </c>
      <c r="G757" s="147" t="s">
        <v>116</v>
      </c>
      <c r="H757" s="147" t="s">
        <v>116</v>
      </c>
      <c r="I757" s="147" t="s">
        <v>102</v>
      </c>
      <c r="J757" s="147" t="s">
        <v>102</v>
      </c>
      <c r="K757" s="147" t="s">
        <v>102</v>
      </c>
      <c r="L757" s="147" t="s">
        <v>111</v>
      </c>
      <c r="M757" s="147" t="s">
        <v>111</v>
      </c>
      <c r="N757" s="149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  <c r="AO757" s="101"/>
      <c r="AP757" s="101"/>
      <c r="AQ757" s="101"/>
      <c r="AR757" s="101"/>
      <c r="AS757" s="101"/>
    </row>
    <row r="758" spans="1:45" s="103" customFormat="1" ht="12.75" hidden="1">
      <c r="A758" s="145">
        <v>7.5</v>
      </c>
      <c r="B758" s="145">
        <f t="shared" si="116"/>
        <v>6.5</v>
      </c>
      <c r="C758" s="145">
        <f t="shared" si="114"/>
        <v>3.25</v>
      </c>
      <c r="D758" s="145">
        <f t="shared" si="115"/>
        <v>48.75</v>
      </c>
      <c r="E758" s="145" t="s">
        <v>101</v>
      </c>
      <c r="F758" s="147" t="s">
        <v>116</v>
      </c>
      <c r="G758" s="147" t="s">
        <v>116</v>
      </c>
      <c r="H758" s="147" t="s">
        <v>102</v>
      </c>
      <c r="I758" s="147" t="s">
        <v>102</v>
      </c>
      <c r="J758" s="147" t="s">
        <v>102</v>
      </c>
      <c r="K758" s="147" t="s">
        <v>102</v>
      </c>
      <c r="L758" s="147" t="s">
        <v>111</v>
      </c>
      <c r="M758" s="147" t="s">
        <v>111</v>
      </c>
      <c r="N758" s="149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  <c r="AF758" s="101"/>
      <c r="AG758" s="101"/>
      <c r="AH758" s="101"/>
      <c r="AI758" s="101"/>
      <c r="AJ758" s="101"/>
      <c r="AK758" s="101"/>
      <c r="AL758" s="101"/>
      <c r="AM758" s="101"/>
      <c r="AN758" s="101"/>
      <c r="AO758" s="101"/>
      <c r="AP758" s="101"/>
      <c r="AQ758" s="101"/>
      <c r="AR758" s="101"/>
      <c r="AS758" s="101"/>
    </row>
    <row r="759" spans="1:45" s="103" customFormat="1" ht="12.75" hidden="1">
      <c r="A759" s="145">
        <v>7.5</v>
      </c>
      <c r="B759" s="145">
        <f t="shared" si="116"/>
        <v>7</v>
      </c>
      <c r="C759" s="145">
        <f t="shared" si="114"/>
        <v>3.5</v>
      </c>
      <c r="D759" s="145">
        <f t="shared" si="115"/>
        <v>52.5</v>
      </c>
      <c r="E759" s="147" t="s">
        <v>116</v>
      </c>
      <c r="F759" s="147" t="s">
        <v>116</v>
      </c>
      <c r="G759" s="147" t="s">
        <v>102</v>
      </c>
      <c r="H759" s="147" t="s">
        <v>102</v>
      </c>
      <c r="I759" s="147" t="s">
        <v>102</v>
      </c>
      <c r="J759" s="147" t="s">
        <v>102</v>
      </c>
      <c r="K759" s="147" t="s">
        <v>102</v>
      </c>
      <c r="L759" s="147" t="s">
        <v>111</v>
      </c>
      <c r="M759" s="147" t="s">
        <v>111</v>
      </c>
      <c r="N759" s="149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  <c r="AF759" s="101"/>
      <c r="AG759" s="101"/>
      <c r="AH759" s="101"/>
      <c r="AI759" s="101"/>
      <c r="AJ759" s="101"/>
      <c r="AK759" s="101"/>
      <c r="AL759" s="101"/>
      <c r="AM759" s="101"/>
      <c r="AN759" s="101"/>
      <c r="AO759" s="101"/>
      <c r="AP759" s="101"/>
      <c r="AQ759" s="101"/>
      <c r="AR759" s="101"/>
      <c r="AS759" s="101"/>
    </row>
    <row r="760" spans="1:45" s="103" customFormat="1" ht="12.75" hidden="1">
      <c r="A760" s="145">
        <v>7.5</v>
      </c>
      <c r="B760" s="145">
        <f t="shared" si="116"/>
        <v>7.5</v>
      </c>
      <c r="C760" s="145">
        <f t="shared" si="114"/>
        <v>3.75</v>
      </c>
      <c r="D760" s="145">
        <f t="shared" si="115"/>
        <v>56.25</v>
      </c>
      <c r="E760" s="147" t="s">
        <v>116</v>
      </c>
      <c r="F760" s="147" t="s">
        <v>102</v>
      </c>
      <c r="G760" s="147" t="s">
        <v>102</v>
      </c>
      <c r="H760" s="147" t="s">
        <v>102</v>
      </c>
      <c r="I760" s="147" t="s">
        <v>102</v>
      </c>
      <c r="J760" s="147" t="s">
        <v>102</v>
      </c>
      <c r="K760" s="147" t="s">
        <v>111</v>
      </c>
      <c r="L760" s="147" t="s">
        <v>111</v>
      </c>
      <c r="M760" s="147" t="s">
        <v>111</v>
      </c>
      <c r="N760" s="149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  <c r="AO760" s="101"/>
      <c r="AP760" s="101"/>
      <c r="AQ760" s="101"/>
      <c r="AR760" s="101"/>
      <c r="AS760" s="101"/>
    </row>
    <row r="761" spans="1:45" s="103" customFormat="1" ht="12.75" hidden="1">
      <c r="A761" s="145">
        <v>7.5</v>
      </c>
      <c r="B761" s="145">
        <f t="shared" si="116"/>
        <v>8</v>
      </c>
      <c r="C761" s="145">
        <f t="shared" si="114"/>
        <v>4</v>
      </c>
      <c r="D761" s="145">
        <f t="shared" si="115"/>
        <v>60</v>
      </c>
      <c r="E761" s="147" t="s">
        <v>102</v>
      </c>
      <c r="F761" s="147" t="s">
        <v>102</v>
      </c>
      <c r="G761" s="147" t="s">
        <v>102</v>
      </c>
      <c r="H761" s="147" t="s">
        <v>102</v>
      </c>
      <c r="I761" s="147" t="s">
        <v>102</v>
      </c>
      <c r="J761" s="147" t="s">
        <v>111</v>
      </c>
      <c r="K761" s="147" t="s">
        <v>111</v>
      </c>
      <c r="L761" s="147" t="s">
        <v>111</v>
      </c>
      <c r="M761" s="147" t="s">
        <v>111</v>
      </c>
      <c r="N761" s="149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  <c r="AE761" s="101"/>
      <c r="AF761" s="101"/>
      <c r="AG761" s="101"/>
      <c r="AH761" s="101"/>
      <c r="AI761" s="101"/>
      <c r="AJ761" s="101"/>
      <c r="AK761" s="101"/>
      <c r="AL761" s="101"/>
      <c r="AM761" s="101"/>
      <c r="AN761" s="101"/>
      <c r="AO761" s="101"/>
      <c r="AP761" s="101"/>
      <c r="AQ761" s="101"/>
      <c r="AR761" s="101"/>
      <c r="AS761" s="101"/>
    </row>
    <row r="762" spans="1:45" s="103" customFormat="1" ht="12.75" hidden="1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9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  <c r="AF762" s="101"/>
      <c r="AG762" s="101"/>
      <c r="AH762" s="101"/>
      <c r="AI762" s="101"/>
      <c r="AJ762" s="101"/>
      <c r="AK762" s="101"/>
      <c r="AL762" s="101"/>
      <c r="AM762" s="101"/>
      <c r="AN762" s="101"/>
      <c r="AO762" s="101"/>
      <c r="AP762" s="101"/>
      <c r="AQ762" s="101"/>
      <c r="AR762" s="101"/>
      <c r="AS762" s="101"/>
    </row>
    <row r="763" spans="1:45" s="103" customFormat="1" ht="12.75" hidden="1">
      <c r="A763" s="145"/>
      <c r="B763" s="145"/>
      <c r="C763" s="145"/>
      <c r="D763" s="145"/>
      <c r="E763" s="251">
        <v>7</v>
      </c>
      <c r="F763" s="252"/>
      <c r="G763" s="252"/>
      <c r="H763" s="252"/>
      <c r="I763" s="252"/>
      <c r="J763" s="252"/>
      <c r="K763" s="252"/>
      <c r="L763" s="252"/>
      <c r="M763" s="253"/>
      <c r="N763" s="149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  <c r="AF763" s="101"/>
      <c r="AG763" s="101"/>
      <c r="AH763" s="101"/>
      <c r="AI763" s="101"/>
      <c r="AJ763" s="101"/>
      <c r="AK763" s="101"/>
      <c r="AL763" s="101"/>
      <c r="AM763" s="101"/>
      <c r="AN763" s="101"/>
      <c r="AO763" s="101"/>
      <c r="AP763" s="101"/>
      <c r="AQ763" s="101"/>
      <c r="AR763" s="101"/>
      <c r="AS763" s="101"/>
    </row>
    <row r="764" spans="1:45" s="103" customFormat="1" ht="12.75" hidden="1">
      <c r="A764" s="145" t="s">
        <v>107</v>
      </c>
      <c r="B764" s="145" t="s">
        <v>108</v>
      </c>
      <c r="C764" s="145" t="s">
        <v>109</v>
      </c>
      <c r="D764" s="145" t="s">
        <v>110</v>
      </c>
      <c r="E764" s="145">
        <v>7</v>
      </c>
      <c r="F764" s="145">
        <v>8</v>
      </c>
      <c r="G764" s="145">
        <v>9</v>
      </c>
      <c r="H764" s="145">
        <v>10</v>
      </c>
      <c r="I764" s="145">
        <v>11</v>
      </c>
      <c r="J764" s="145">
        <v>12</v>
      </c>
      <c r="K764" s="145">
        <v>13</v>
      </c>
      <c r="L764" s="145">
        <v>14</v>
      </c>
      <c r="M764" s="145">
        <v>15</v>
      </c>
      <c r="N764" s="149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  <c r="AF764" s="101"/>
      <c r="AG764" s="101"/>
      <c r="AH764" s="101"/>
      <c r="AI764" s="101"/>
      <c r="AJ764" s="101"/>
      <c r="AK764" s="101"/>
      <c r="AL764" s="101"/>
      <c r="AM764" s="101"/>
      <c r="AN764" s="101"/>
      <c r="AO764" s="101"/>
      <c r="AP764" s="101"/>
      <c r="AQ764" s="101"/>
      <c r="AR764" s="101"/>
      <c r="AS764" s="101"/>
    </row>
    <row r="765" spans="1:45" s="103" customFormat="1" ht="12.75" hidden="1">
      <c r="A765" s="145">
        <v>8</v>
      </c>
      <c r="B765" s="145">
        <v>1</v>
      </c>
      <c r="C765" s="145">
        <f>B765/2</f>
        <v>0.5</v>
      </c>
      <c r="D765" s="145">
        <f>A765*B765</f>
        <v>8</v>
      </c>
      <c r="E765" s="147" t="s">
        <v>116</v>
      </c>
      <c r="F765" s="147" t="s">
        <v>116</v>
      </c>
      <c r="G765" s="147" t="s">
        <v>116</v>
      </c>
      <c r="H765" s="147" t="s">
        <v>116</v>
      </c>
      <c r="I765" s="147" t="s">
        <v>116</v>
      </c>
      <c r="J765" s="147" t="s">
        <v>116</v>
      </c>
      <c r="K765" s="147" t="s">
        <v>116</v>
      </c>
      <c r="L765" s="147" t="s">
        <v>116</v>
      </c>
      <c r="M765" s="147" t="s">
        <v>116</v>
      </c>
      <c r="N765" s="149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1"/>
      <c r="AR765" s="101"/>
      <c r="AS765" s="101"/>
    </row>
    <row r="766" spans="1:45" s="103" customFormat="1" ht="12.75" hidden="1">
      <c r="A766" s="145">
        <v>8</v>
      </c>
      <c r="B766" s="145">
        <f>B765+0.5</f>
        <v>1.5</v>
      </c>
      <c r="C766" s="145">
        <f aca="true" t="shared" si="117" ref="C766:C779">B766/2</f>
        <v>0.75</v>
      </c>
      <c r="D766" s="145">
        <f aca="true" t="shared" si="118" ref="D766:D779">A766*B766</f>
        <v>12</v>
      </c>
      <c r="E766" s="147" t="s">
        <v>116</v>
      </c>
      <c r="F766" s="147" t="s">
        <v>116</v>
      </c>
      <c r="G766" s="147" t="s">
        <v>116</v>
      </c>
      <c r="H766" s="147" t="s">
        <v>116</v>
      </c>
      <c r="I766" s="147" t="s">
        <v>116</v>
      </c>
      <c r="J766" s="147" t="s">
        <v>116</v>
      </c>
      <c r="K766" s="147" t="s">
        <v>116</v>
      </c>
      <c r="L766" s="147" t="s">
        <v>116</v>
      </c>
      <c r="M766" s="147" t="s">
        <v>116</v>
      </c>
      <c r="N766" s="149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  <c r="AO766" s="101"/>
      <c r="AP766" s="101"/>
      <c r="AQ766" s="101"/>
      <c r="AR766" s="101"/>
      <c r="AS766" s="101"/>
    </row>
    <row r="767" spans="1:45" s="103" customFormat="1" ht="12.75" hidden="1">
      <c r="A767" s="145">
        <v>8</v>
      </c>
      <c r="B767" s="145">
        <f aca="true" t="shared" si="119" ref="B767:B779">B766+0.5</f>
        <v>2</v>
      </c>
      <c r="C767" s="145">
        <f t="shared" si="117"/>
        <v>1</v>
      </c>
      <c r="D767" s="145">
        <f t="shared" si="118"/>
        <v>16</v>
      </c>
      <c r="E767" s="147" t="s">
        <v>116</v>
      </c>
      <c r="F767" s="147" t="s">
        <v>116</v>
      </c>
      <c r="G767" s="147" t="s">
        <v>116</v>
      </c>
      <c r="H767" s="147" t="s">
        <v>116</v>
      </c>
      <c r="I767" s="147" t="s">
        <v>116</v>
      </c>
      <c r="J767" s="147" t="s">
        <v>116</v>
      </c>
      <c r="K767" s="145" t="s">
        <v>116</v>
      </c>
      <c r="L767" s="145" t="s">
        <v>116</v>
      </c>
      <c r="M767" s="145" t="s">
        <v>116</v>
      </c>
      <c r="N767" s="149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  <c r="AO767" s="101"/>
      <c r="AP767" s="101"/>
      <c r="AQ767" s="101"/>
      <c r="AR767" s="101"/>
      <c r="AS767" s="101"/>
    </row>
    <row r="768" spans="1:45" s="103" customFormat="1" ht="12.75" hidden="1">
      <c r="A768" s="145">
        <v>8</v>
      </c>
      <c r="B768" s="145">
        <f t="shared" si="119"/>
        <v>2.5</v>
      </c>
      <c r="C768" s="145">
        <f t="shared" si="117"/>
        <v>1.25</v>
      </c>
      <c r="D768" s="145">
        <f t="shared" si="118"/>
        <v>20</v>
      </c>
      <c r="E768" s="147" t="s">
        <v>116</v>
      </c>
      <c r="F768" s="147" t="s">
        <v>116</v>
      </c>
      <c r="G768" s="147" t="s">
        <v>116</v>
      </c>
      <c r="H768" s="145" t="s">
        <v>116</v>
      </c>
      <c r="I768" s="145" t="s">
        <v>116</v>
      </c>
      <c r="J768" s="145" t="s">
        <v>116</v>
      </c>
      <c r="K768" s="145" t="s">
        <v>116</v>
      </c>
      <c r="L768" s="145" t="s">
        <v>116</v>
      </c>
      <c r="M768" s="147" t="s">
        <v>116</v>
      </c>
      <c r="N768" s="149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  <c r="AO768" s="101"/>
      <c r="AP768" s="101"/>
      <c r="AQ768" s="101"/>
      <c r="AR768" s="101"/>
      <c r="AS768" s="101"/>
    </row>
    <row r="769" spans="1:45" s="103" customFormat="1" ht="12.75" hidden="1">
      <c r="A769" s="145">
        <v>8</v>
      </c>
      <c r="B769" s="145">
        <f t="shared" si="119"/>
        <v>3</v>
      </c>
      <c r="C769" s="145">
        <f t="shared" si="117"/>
        <v>1.5</v>
      </c>
      <c r="D769" s="145">
        <f t="shared" si="118"/>
        <v>24</v>
      </c>
      <c r="E769" s="147" t="s">
        <v>116</v>
      </c>
      <c r="F769" s="145" t="s">
        <v>116</v>
      </c>
      <c r="G769" s="145" t="s">
        <v>116</v>
      </c>
      <c r="H769" s="145" t="s">
        <v>116</v>
      </c>
      <c r="I769" s="145" t="s">
        <v>116</v>
      </c>
      <c r="J769" s="147" t="s">
        <v>116</v>
      </c>
      <c r="K769" s="145" t="s">
        <v>101</v>
      </c>
      <c r="L769" s="145" t="s">
        <v>101</v>
      </c>
      <c r="M769" s="145" t="s">
        <v>101</v>
      </c>
      <c r="N769" s="149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  <c r="AO769" s="101"/>
      <c r="AP769" s="101"/>
      <c r="AQ769" s="101"/>
      <c r="AR769" s="101"/>
      <c r="AS769" s="101"/>
    </row>
    <row r="770" spans="1:45" s="103" customFormat="1" ht="12.75" hidden="1">
      <c r="A770" s="145">
        <v>8</v>
      </c>
      <c r="B770" s="145">
        <f t="shared" si="119"/>
        <v>3.5</v>
      </c>
      <c r="C770" s="145">
        <f t="shared" si="117"/>
        <v>1.75</v>
      </c>
      <c r="D770" s="145">
        <f t="shared" si="118"/>
        <v>28</v>
      </c>
      <c r="E770" s="145" t="s">
        <v>116</v>
      </c>
      <c r="F770" s="145" t="s">
        <v>116</v>
      </c>
      <c r="G770" s="145" t="s">
        <v>116</v>
      </c>
      <c r="H770" s="147" t="s">
        <v>116</v>
      </c>
      <c r="I770" s="145" t="s">
        <v>101</v>
      </c>
      <c r="J770" s="145" t="s">
        <v>101</v>
      </c>
      <c r="K770" s="145" t="s">
        <v>101</v>
      </c>
      <c r="L770" s="145" t="s">
        <v>101</v>
      </c>
      <c r="M770" s="147" t="s">
        <v>111</v>
      </c>
      <c r="N770" s="149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  <c r="AO770" s="101"/>
      <c r="AP770" s="101"/>
      <c r="AQ770" s="101"/>
      <c r="AR770" s="101"/>
      <c r="AS770" s="101"/>
    </row>
    <row r="771" spans="1:45" s="103" customFormat="1" ht="12.75" hidden="1">
      <c r="A771" s="145">
        <v>8</v>
      </c>
      <c r="B771" s="145">
        <f t="shared" si="119"/>
        <v>4</v>
      </c>
      <c r="C771" s="145">
        <f t="shared" si="117"/>
        <v>2</v>
      </c>
      <c r="D771" s="145">
        <f t="shared" si="118"/>
        <v>32</v>
      </c>
      <c r="E771" s="145" t="s">
        <v>116</v>
      </c>
      <c r="F771" s="145" t="s">
        <v>116</v>
      </c>
      <c r="G771" s="145" t="s">
        <v>101</v>
      </c>
      <c r="H771" s="145" t="s">
        <v>101</v>
      </c>
      <c r="I771" s="145" t="s">
        <v>101</v>
      </c>
      <c r="J771" s="145" t="s">
        <v>101</v>
      </c>
      <c r="K771" s="145" t="s">
        <v>101</v>
      </c>
      <c r="L771" s="145" t="s">
        <v>101</v>
      </c>
      <c r="M771" s="147" t="s">
        <v>111</v>
      </c>
      <c r="N771" s="149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  <c r="AO771" s="101"/>
      <c r="AP771" s="101"/>
      <c r="AQ771" s="101"/>
      <c r="AR771" s="101"/>
      <c r="AS771" s="101"/>
    </row>
    <row r="772" spans="1:45" s="103" customFormat="1" ht="12.75" hidden="1">
      <c r="A772" s="145">
        <v>8</v>
      </c>
      <c r="B772" s="145">
        <f t="shared" si="119"/>
        <v>4.5</v>
      </c>
      <c r="C772" s="145">
        <f t="shared" si="117"/>
        <v>2.25</v>
      </c>
      <c r="D772" s="145">
        <f t="shared" si="118"/>
        <v>36</v>
      </c>
      <c r="E772" s="147" t="s">
        <v>116</v>
      </c>
      <c r="F772" s="145" t="s">
        <v>101</v>
      </c>
      <c r="G772" s="145" t="s">
        <v>101</v>
      </c>
      <c r="H772" s="145" t="s">
        <v>101</v>
      </c>
      <c r="I772" s="145" t="s">
        <v>101</v>
      </c>
      <c r="J772" s="147" t="s">
        <v>116</v>
      </c>
      <c r="K772" s="147" t="s">
        <v>116</v>
      </c>
      <c r="L772" s="147" t="s">
        <v>116</v>
      </c>
      <c r="M772" s="147" t="s">
        <v>111</v>
      </c>
      <c r="N772" s="149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</row>
    <row r="773" spans="1:45" s="103" customFormat="1" ht="12.75" hidden="1">
      <c r="A773" s="145">
        <v>8</v>
      </c>
      <c r="B773" s="145">
        <f t="shared" si="119"/>
        <v>5</v>
      </c>
      <c r="C773" s="145">
        <f t="shared" si="117"/>
        <v>2.5</v>
      </c>
      <c r="D773" s="145">
        <f t="shared" si="118"/>
        <v>40</v>
      </c>
      <c r="E773" s="145" t="s">
        <v>101</v>
      </c>
      <c r="F773" s="145" t="s">
        <v>101</v>
      </c>
      <c r="G773" s="145" t="s">
        <v>101</v>
      </c>
      <c r="H773" s="145" t="s">
        <v>101</v>
      </c>
      <c r="I773" s="147" t="s">
        <v>116</v>
      </c>
      <c r="J773" s="147" t="s">
        <v>116</v>
      </c>
      <c r="K773" s="147" t="s">
        <v>102</v>
      </c>
      <c r="L773" s="147" t="s">
        <v>102</v>
      </c>
      <c r="M773" s="147" t="s">
        <v>111</v>
      </c>
      <c r="N773" s="149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</row>
    <row r="774" spans="1:45" s="103" customFormat="1" ht="12.75" hidden="1">
      <c r="A774" s="145">
        <v>8</v>
      </c>
      <c r="B774" s="145">
        <f t="shared" si="119"/>
        <v>5.5</v>
      </c>
      <c r="C774" s="145">
        <f t="shared" si="117"/>
        <v>2.75</v>
      </c>
      <c r="D774" s="145">
        <f t="shared" si="118"/>
        <v>44</v>
      </c>
      <c r="E774" s="145" t="s">
        <v>101</v>
      </c>
      <c r="F774" s="145" t="s">
        <v>101</v>
      </c>
      <c r="G774" s="147" t="s">
        <v>116</v>
      </c>
      <c r="H774" s="147" t="s">
        <v>116</v>
      </c>
      <c r="I774" s="147" t="s">
        <v>116</v>
      </c>
      <c r="J774" s="147" t="s">
        <v>102</v>
      </c>
      <c r="K774" s="147" t="s">
        <v>102</v>
      </c>
      <c r="L774" s="147" t="s">
        <v>111</v>
      </c>
      <c r="M774" s="147" t="s">
        <v>111</v>
      </c>
      <c r="N774" s="149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  <c r="AO774" s="101"/>
      <c r="AP774" s="101"/>
      <c r="AQ774" s="101"/>
      <c r="AR774" s="101"/>
      <c r="AS774" s="101"/>
    </row>
    <row r="775" spans="1:45" s="103" customFormat="1" ht="12.75" hidden="1">
      <c r="A775" s="145">
        <v>8</v>
      </c>
      <c r="B775" s="145">
        <f t="shared" si="119"/>
        <v>6</v>
      </c>
      <c r="C775" s="145">
        <f t="shared" si="117"/>
        <v>3</v>
      </c>
      <c r="D775" s="145">
        <f t="shared" si="118"/>
        <v>48</v>
      </c>
      <c r="E775" s="145" t="s">
        <v>101</v>
      </c>
      <c r="F775" s="147" t="s">
        <v>116</v>
      </c>
      <c r="G775" s="147" t="s">
        <v>116</v>
      </c>
      <c r="H775" s="147" t="s">
        <v>102</v>
      </c>
      <c r="I775" s="147" t="s">
        <v>102</v>
      </c>
      <c r="J775" s="147" t="s">
        <v>102</v>
      </c>
      <c r="K775" s="147" t="s">
        <v>102</v>
      </c>
      <c r="L775" s="147" t="s">
        <v>111</v>
      </c>
      <c r="M775" s="147" t="s">
        <v>111</v>
      </c>
      <c r="N775" s="149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  <c r="AO775" s="101"/>
      <c r="AP775" s="101"/>
      <c r="AQ775" s="101"/>
      <c r="AR775" s="101"/>
      <c r="AS775" s="101"/>
    </row>
    <row r="776" spans="1:45" s="103" customFormat="1" ht="12.75" hidden="1">
      <c r="A776" s="145">
        <v>8</v>
      </c>
      <c r="B776" s="145">
        <f t="shared" si="119"/>
        <v>6.5</v>
      </c>
      <c r="C776" s="145">
        <f t="shared" si="117"/>
        <v>3.25</v>
      </c>
      <c r="D776" s="145">
        <f t="shared" si="118"/>
        <v>52</v>
      </c>
      <c r="E776" s="147" t="s">
        <v>116</v>
      </c>
      <c r="F776" s="147" t="s">
        <v>116</v>
      </c>
      <c r="G776" s="147" t="s">
        <v>102</v>
      </c>
      <c r="H776" s="147" t="s">
        <v>102</v>
      </c>
      <c r="I776" s="147" t="s">
        <v>102</v>
      </c>
      <c r="J776" s="147" t="s">
        <v>102</v>
      </c>
      <c r="K776" s="147" t="s">
        <v>102</v>
      </c>
      <c r="L776" s="147" t="s">
        <v>111</v>
      </c>
      <c r="M776" s="147" t="s">
        <v>111</v>
      </c>
      <c r="N776" s="149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  <c r="AO776" s="101"/>
      <c r="AP776" s="101"/>
      <c r="AQ776" s="101"/>
      <c r="AR776" s="101"/>
      <c r="AS776" s="101"/>
    </row>
    <row r="777" spans="1:45" s="103" customFormat="1" ht="12.75" hidden="1">
      <c r="A777" s="145">
        <v>8</v>
      </c>
      <c r="B777" s="145">
        <f t="shared" si="119"/>
        <v>7</v>
      </c>
      <c r="C777" s="145">
        <f t="shared" si="117"/>
        <v>3.5</v>
      </c>
      <c r="D777" s="145">
        <f t="shared" si="118"/>
        <v>56</v>
      </c>
      <c r="E777" s="147" t="s">
        <v>116</v>
      </c>
      <c r="F777" s="147" t="s">
        <v>102</v>
      </c>
      <c r="G777" s="147" t="s">
        <v>102</v>
      </c>
      <c r="H777" s="147" t="s">
        <v>102</v>
      </c>
      <c r="I777" s="147" t="s">
        <v>102</v>
      </c>
      <c r="J777" s="147" t="s">
        <v>102</v>
      </c>
      <c r="K777" s="147" t="s">
        <v>102</v>
      </c>
      <c r="L777" s="147" t="s">
        <v>111</v>
      </c>
      <c r="M777" s="147" t="s">
        <v>111</v>
      </c>
      <c r="N777" s="149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  <c r="AO777" s="101"/>
      <c r="AP777" s="101"/>
      <c r="AQ777" s="101"/>
      <c r="AR777" s="101"/>
      <c r="AS777" s="101"/>
    </row>
    <row r="778" spans="1:45" s="103" customFormat="1" ht="12.75" hidden="1">
      <c r="A778" s="145">
        <v>8</v>
      </c>
      <c r="B778" s="145">
        <f t="shared" si="119"/>
        <v>7.5</v>
      </c>
      <c r="C778" s="145">
        <f t="shared" si="117"/>
        <v>3.75</v>
      </c>
      <c r="D778" s="145">
        <f t="shared" si="118"/>
        <v>60</v>
      </c>
      <c r="E778" s="147" t="s">
        <v>102</v>
      </c>
      <c r="F778" s="147" t="s">
        <v>102</v>
      </c>
      <c r="G778" s="147" t="s">
        <v>102</v>
      </c>
      <c r="H778" s="147" t="s">
        <v>102</v>
      </c>
      <c r="I778" s="147" t="s">
        <v>102</v>
      </c>
      <c r="J778" s="147" t="s">
        <v>111</v>
      </c>
      <c r="K778" s="147" t="s">
        <v>111</v>
      </c>
      <c r="L778" s="147" t="s">
        <v>111</v>
      </c>
      <c r="M778" s="147" t="s">
        <v>111</v>
      </c>
      <c r="N778" s="149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  <c r="AO778" s="101"/>
      <c r="AP778" s="101"/>
      <c r="AQ778" s="101"/>
      <c r="AR778" s="101"/>
      <c r="AS778" s="101"/>
    </row>
    <row r="779" spans="1:45" s="103" customFormat="1" ht="12.75" hidden="1">
      <c r="A779" s="145">
        <v>8</v>
      </c>
      <c r="B779" s="145">
        <f t="shared" si="119"/>
        <v>8</v>
      </c>
      <c r="C779" s="145">
        <f t="shared" si="117"/>
        <v>4</v>
      </c>
      <c r="D779" s="145">
        <f t="shared" si="118"/>
        <v>64</v>
      </c>
      <c r="E779" s="147" t="s">
        <v>102</v>
      </c>
      <c r="F779" s="147" t="s">
        <v>102</v>
      </c>
      <c r="G779" s="147" t="s">
        <v>102</v>
      </c>
      <c r="H779" s="147" t="s">
        <v>102</v>
      </c>
      <c r="I779" s="147" t="s">
        <v>111</v>
      </c>
      <c r="J779" s="147" t="s">
        <v>111</v>
      </c>
      <c r="K779" s="147" t="s">
        <v>111</v>
      </c>
      <c r="L779" s="147" t="s">
        <v>111</v>
      </c>
      <c r="M779" s="147" t="s">
        <v>111</v>
      </c>
      <c r="N779" s="149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  <c r="AO779" s="101"/>
      <c r="AP779" s="101"/>
      <c r="AQ779" s="101"/>
      <c r="AR779" s="101"/>
      <c r="AS779" s="101"/>
    </row>
    <row r="780" spans="1:45" s="103" customFormat="1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49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  <c r="AO780" s="101"/>
      <c r="AP780" s="101"/>
      <c r="AQ780" s="101"/>
      <c r="AR780" s="101"/>
      <c r="AS780" s="101"/>
    </row>
    <row r="781" spans="14:15" s="103" customFormat="1" ht="12.75">
      <c r="N781" s="149"/>
      <c r="O781" s="101"/>
    </row>
    <row r="782" spans="14:15" s="103" customFormat="1" ht="12.75">
      <c r="N782" s="149"/>
      <c r="O782" s="101"/>
    </row>
    <row r="783" spans="14:15" s="103" customFormat="1" ht="12.75">
      <c r="N783" s="149"/>
      <c r="O783" s="101"/>
    </row>
    <row r="784" spans="14:15" s="103" customFormat="1" ht="12.75">
      <c r="N784" s="149"/>
      <c r="O784" s="101"/>
    </row>
    <row r="785" spans="14:15" s="103" customFormat="1" ht="12.75">
      <c r="N785" s="149"/>
      <c r="O785" s="101"/>
    </row>
    <row r="786" spans="14:15" s="103" customFormat="1" ht="12.75">
      <c r="N786" s="149"/>
      <c r="O786" s="101"/>
    </row>
    <row r="787" spans="14:15" s="103" customFormat="1" ht="12.75">
      <c r="N787" s="149"/>
      <c r="O787" s="101"/>
    </row>
    <row r="788" spans="14:15" s="103" customFormat="1" ht="12.75">
      <c r="N788" s="149"/>
      <c r="O788" s="101"/>
    </row>
    <row r="789" spans="14:15" s="103" customFormat="1" ht="12.75">
      <c r="N789" s="149"/>
      <c r="O789" s="101"/>
    </row>
    <row r="790" spans="14:15" s="103" customFormat="1" ht="12.75">
      <c r="N790" s="149"/>
      <c r="O790" s="101"/>
    </row>
    <row r="791" spans="14:15" s="103" customFormat="1" ht="12.75">
      <c r="N791" s="149"/>
      <c r="O791" s="101"/>
    </row>
    <row r="792" spans="14:15" s="103" customFormat="1" ht="12.75">
      <c r="N792" s="149"/>
      <c r="O792" s="101"/>
    </row>
    <row r="793" spans="14:15" s="103" customFormat="1" ht="12.75">
      <c r="N793" s="149"/>
      <c r="O793" s="101"/>
    </row>
    <row r="794" spans="14:15" s="103" customFormat="1" ht="12.75">
      <c r="N794" s="149"/>
      <c r="O794" s="101"/>
    </row>
    <row r="795" spans="14:15" s="103" customFormat="1" ht="12.75">
      <c r="N795" s="149"/>
      <c r="O795" s="101"/>
    </row>
    <row r="796" spans="14:15" s="103" customFormat="1" ht="12.75">
      <c r="N796" s="149"/>
      <c r="O796" s="101"/>
    </row>
    <row r="797" spans="14:15" s="103" customFormat="1" ht="12.75">
      <c r="N797" s="149"/>
      <c r="O797" s="101"/>
    </row>
    <row r="798" spans="14:15" s="103" customFormat="1" ht="12.75">
      <c r="N798" s="149"/>
      <c r="O798" s="101"/>
    </row>
    <row r="799" spans="14:15" s="103" customFormat="1" ht="12.75">
      <c r="N799" s="149"/>
      <c r="O799" s="101"/>
    </row>
    <row r="800" spans="14:15" s="103" customFormat="1" ht="12.75">
      <c r="N800" s="149"/>
      <c r="O800" s="101"/>
    </row>
    <row r="801" spans="14:15" s="103" customFormat="1" ht="12.75">
      <c r="N801" s="149"/>
      <c r="O801" s="101"/>
    </row>
    <row r="802" spans="14:15" s="103" customFormat="1" ht="12.75">
      <c r="N802" s="101"/>
      <c r="O802" s="101"/>
    </row>
  </sheetData>
  <sheetProtection/>
  <mergeCells count="82">
    <mergeCell ref="I10:L10"/>
    <mergeCell ref="B13:C13"/>
    <mergeCell ref="I12:M12"/>
    <mergeCell ref="N12:U12"/>
    <mergeCell ref="B12:C12"/>
    <mergeCell ref="F13:H13"/>
    <mergeCell ref="I13:M13"/>
    <mergeCell ref="N13:R13"/>
    <mergeCell ref="N14:R14"/>
    <mergeCell ref="R18:R25"/>
    <mergeCell ref="A1:U1"/>
    <mergeCell ref="A2:U2"/>
    <mergeCell ref="T18:T25"/>
    <mergeCell ref="D4:K4"/>
    <mergeCell ref="F10:H10"/>
    <mergeCell ref="N10:R10"/>
    <mergeCell ref="F11:H11"/>
    <mergeCell ref="I11:L11"/>
    <mergeCell ref="N11:P11"/>
    <mergeCell ref="A40:B40"/>
    <mergeCell ref="E40:F40"/>
    <mergeCell ref="F14:H14"/>
    <mergeCell ref="I14:L14"/>
    <mergeCell ref="D24:D32"/>
    <mergeCell ref="Q25:Q33"/>
    <mergeCell ref="A41:B41"/>
    <mergeCell ref="E41:G41"/>
    <mergeCell ref="H41:L41"/>
    <mergeCell ref="B14:C14"/>
    <mergeCell ref="M41:Q41"/>
    <mergeCell ref="A42:B43"/>
    <mergeCell ref="F43:G43"/>
    <mergeCell ref="K29:K35"/>
    <mergeCell ref="E29:E35"/>
    <mergeCell ref="B45:F45"/>
    <mergeCell ref="E47:N47"/>
    <mergeCell ref="A49:M49"/>
    <mergeCell ref="E51:M51"/>
    <mergeCell ref="E69:M69"/>
    <mergeCell ref="E87:M87"/>
    <mergeCell ref="E105:M105"/>
    <mergeCell ref="E123:M123"/>
    <mergeCell ref="E141:M141"/>
    <mergeCell ref="A159:M159"/>
    <mergeCell ref="E161:M161"/>
    <mergeCell ref="E179:M179"/>
    <mergeCell ref="E197:M197"/>
    <mergeCell ref="E215:M215"/>
    <mergeCell ref="E233:M233"/>
    <mergeCell ref="E251:M251"/>
    <mergeCell ref="A269:M269"/>
    <mergeCell ref="E271:M271"/>
    <mergeCell ref="E289:M289"/>
    <mergeCell ref="E307:M307"/>
    <mergeCell ref="E325:M325"/>
    <mergeCell ref="E343:M343"/>
    <mergeCell ref="E361:M361"/>
    <mergeCell ref="E379:M379"/>
    <mergeCell ref="E397:M397"/>
    <mergeCell ref="E415:M415"/>
    <mergeCell ref="A433:M433"/>
    <mergeCell ref="E435:M435"/>
    <mergeCell ref="E453:M453"/>
    <mergeCell ref="E471:M471"/>
    <mergeCell ref="E489:M489"/>
    <mergeCell ref="E507:M507"/>
    <mergeCell ref="E525:M525"/>
    <mergeCell ref="E543:M543"/>
    <mergeCell ref="E561:M561"/>
    <mergeCell ref="E579:M579"/>
    <mergeCell ref="A597:M597"/>
    <mergeCell ref="E599:M599"/>
    <mergeCell ref="E617:M617"/>
    <mergeCell ref="E635:M635"/>
    <mergeCell ref="E653:M653"/>
    <mergeCell ref="E671:M671"/>
    <mergeCell ref="E745:M745"/>
    <mergeCell ref="E763:M763"/>
    <mergeCell ref="A689:M689"/>
    <mergeCell ref="E691:M691"/>
    <mergeCell ref="E709:M709"/>
    <mergeCell ref="E727:M727"/>
  </mergeCells>
  <conditionalFormatting sqref="L22 N22 K20:O20 I20 E20:F20 L30 N30 K28:O28 I28 E28:F28">
    <cfRule type="cellIs" priority="1" dxfId="0" operator="equal" stopIfTrue="1">
      <formula>"-"</formula>
    </cfRule>
  </conditionalFormatting>
  <conditionalFormatting sqref="N12">
    <cfRule type="cellIs" priority="2" dxfId="6" operator="equal" stopIfTrue="1">
      <formula>"Use 2 post installation."</formula>
    </cfRule>
    <cfRule type="cellIs" priority="3" dxfId="2" operator="equal" stopIfTrue="1">
      <formula>"ERROR: Mounting height must be 5 or 7."</formula>
    </cfRule>
  </conditionalFormatting>
  <conditionalFormatting sqref="I12:M12">
    <cfRule type="cellIs" priority="4" dxfId="6" operator="equal" stopIfTrue="1">
      <formula>"Use 2 post installation."</formula>
    </cfRule>
    <cfRule type="cellIs" priority="5" dxfId="2" operator="equal" stopIfTrue="1">
      <formula>"ERROR: Mounting height must be 5 or 7."</formula>
    </cfRule>
    <cfRule type="cellIs" priority="6" dxfId="4" operator="equal" stopIfTrue="1">
      <formula>"Sign too big.  Use different post."</formula>
    </cfRule>
  </conditionalFormatting>
  <printOptions/>
  <pageMargins left="0.5" right="0.5" top="0.5" bottom="0.5" header="0.5" footer="0.5"/>
  <pageSetup fitToHeight="1" fitToWidth="1" horizontalDpi="600" verticalDpi="600" orientation="landscape" scale="8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C50"/>
  <sheetViews>
    <sheetView zoomScalePageLayoutView="0" workbookViewId="0" topLeftCell="A1">
      <selection activeCell="L10" sqref="L10:N10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3.00390625" style="2" customWidth="1"/>
    <col min="4" max="4" width="3.7109375" style="2" customWidth="1"/>
    <col min="5" max="5" width="3.8515625" style="2" bestFit="1" customWidth="1"/>
    <col min="6" max="7" width="3.140625" style="2" customWidth="1"/>
    <col min="8" max="8" width="3.8515625" style="2" customWidth="1"/>
    <col min="9" max="10" width="3.421875" style="2" customWidth="1"/>
    <col min="11" max="11" width="2.421875" style="2" customWidth="1"/>
    <col min="12" max="12" width="3.7109375" style="2" customWidth="1"/>
    <col min="13" max="13" width="2.57421875" style="2" customWidth="1"/>
    <col min="14" max="14" width="3.8515625" style="2" bestFit="1" customWidth="1"/>
    <col min="15" max="15" width="2.28125" style="2" customWidth="1"/>
    <col min="16" max="16" width="2.00390625" style="2" customWidth="1"/>
    <col min="17" max="17" width="3.8515625" style="2" bestFit="1" customWidth="1"/>
    <col min="18" max="18" width="2.8515625" style="2" customWidth="1"/>
    <col min="19" max="19" width="2.7109375" style="2" customWidth="1"/>
    <col min="20" max="20" width="2.00390625" style="2" customWidth="1"/>
    <col min="21" max="21" width="3.8515625" style="2" bestFit="1" customWidth="1"/>
    <col min="22" max="22" width="3.140625" style="2" customWidth="1"/>
    <col min="23" max="23" width="3.421875" style="2" customWidth="1"/>
    <col min="24" max="24" width="3.8515625" style="2" customWidth="1"/>
    <col min="25" max="25" width="3.57421875" style="2" customWidth="1"/>
    <col min="26" max="26" width="2.8515625" style="2" customWidth="1"/>
    <col min="27" max="27" width="2.57421875" style="2" customWidth="1"/>
    <col min="28" max="28" width="3.140625" style="2" customWidth="1"/>
    <col min="29" max="29" width="3.8515625" style="2" customWidth="1"/>
    <col min="30" max="30" width="3.421875" style="2" customWidth="1"/>
    <col min="31" max="31" width="3.00390625" style="2" customWidth="1"/>
    <col min="32" max="32" width="3.140625" style="2" customWidth="1"/>
    <col min="33" max="34" width="3.00390625" style="2" customWidth="1"/>
    <col min="35" max="35" width="3.421875" style="2" customWidth="1"/>
    <col min="36" max="36" width="3.28125" style="2" customWidth="1"/>
    <col min="37" max="37" width="5.00390625" style="2" customWidth="1"/>
    <col min="38" max="38" width="6.00390625" style="2" customWidth="1"/>
    <col min="39" max="39" width="5.57421875" style="2" customWidth="1"/>
    <col min="40" max="41" width="6.140625" style="2" customWidth="1"/>
    <col min="42" max="16384" width="9.140625" style="2" customWidth="1"/>
  </cols>
  <sheetData>
    <row r="1" spans="1:29" ht="28.5" customHeight="1">
      <c r="A1" s="158" t="s">
        <v>73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8"/>
    </row>
    <row r="2" spans="1:29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6"/>
    </row>
    <row r="3" spans="27:28" ht="12.75">
      <c r="AA3" s="3"/>
      <c r="AB3" s="3"/>
    </row>
    <row r="4" spans="4:28" ht="16.5" thickBot="1">
      <c r="D4" s="1" t="s">
        <v>2</v>
      </c>
      <c r="E4" s="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3"/>
      <c r="AA4" s="3"/>
      <c r="AB4" s="3"/>
    </row>
    <row r="5" spans="27:28" ht="12.75">
      <c r="AA5" s="3"/>
      <c r="AB5" s="3"/>
    </row>
    <row r="6" spans="4:11" ht="15.75">
      <c r="D6" s="166" t="s">
        <v>6</v>
      </c>
      <c r="E6" s="166"/>
      <c r="F6" s="166"/>
      <c r="G6" s="166"/>
      <c r="H6" s="166"/>
      <c r="I6" s="166"/>
      <c r="J6" s="1"/>
      <c r="K6" s="1"/>
    </row>
    <row r="7" spans="4:29" s="4" customFormat="1" ht="12.75">
      <c r="D7" s="173" t="s">
        <v>44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C7" s="61"/>
    </row>
    <row r="8" spans="4:29" s="4" customFormat="1" ht="12.75">
      <c r="D8" s="24" t="s">
        <v>31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C8" s="61"/>
    </row>
    <row r="9" spans="23:29" ht="13.5" thickBot="1">
      <c r="W9" s="3"/>
      <c r="AC9" s="3"/>
    </row>
    <row r="10" spans="4:29" ht="16.5" thickBot="1">
      <c r="D10" s="166" t="s">
        <v>0</v>
      </c>
      <c r="E10" s="166"/>
      <c r="F10" s="166"/>
      <c r="G10" s="166"/>
      <c r="H10" s="166"/>
      <c r="I10" s="249" t="s">
        <v>5</v>
      </c>
      <c r="J10" s="249"/>
      <c r="K10" s="250"/>
      <c r="L10" s="244"/>
      <c r="M10" s="245"/>
      <c r="N10" s="246"/>
      <c r="O10" s="92"/>
      <c r="P10" s="92"/>
      <c r="Q10" s="247" t="s">
        <v>40</v>
      </c>
      <c r="R10" s="247"/>
      <c r="S10" s="247"/>
      <c r="T10" s="247"/>
      <c r="U10" s="247"/>
      <c r="V10" s="247"/>
      <c r="W10" s="247"/>
      <c r="X10" s="180" t="str">
        <f>(IF(L10=0," ",(IF(X12&gt;30,"Error",IF(L10&gt;8,"Error",IF(X12=0,0,IF(AND(X12&lt;=24,L10&gt;=4),2,IF(AND(X12&gt;10,X12&lt;=24,L10&lt;4),2,IF(AND(X12&lt;=10,L10&lt;4),1,IF(X12&gt;24,3," "))))))))))</f>
        <v> </v>
      </c>
      <c r="Y10" s="180"/>
      <c r="Z10" s="309"/>
      <c r="AA10" s="309"/>
      <c r="AB10" s="26"/>
      <c r="AC10" s="26"/>
    </row>
    <row r="11" spans="4:29" ht="16.5" thickBot="1">
      <c r="D11" s="166" t="s">
        <v>3</v>
      </c>
      <c r="E11" s="166"/>
      <c r="F11" s="166"/>
      <c r="G11" s="166"/>
      <c r="H11" s="166"/>
      <c r="I11" s="249" t="s">
        <v>4</v>
      </c>
      <c r="J11" s="249"/>
      <c r="K11" s="250"/>
      <c r="L11" s="244"/>
      <c r="M11" s="245"/>
      <c r="N11" s="246"/>
      <c r="O11" s="92"/>
      <c r="P11" s="92"/>
      <c r="Q11" s="247" t="s">
        <v>45</v>
      </c>
      <c r="R11" s="247"/>
      <c r="S11" s="247"/>
      <c r="T11" s="247"/>
      <c r="U11" s="247"/>
      <c r="V11" s="247"/>
      <c r="W11" s="247"/>
      <c r="X11" s="180" t="str">
        <f>IF(L10=0," ",IF(OR(L10=5.5,L10=6.5,L10=7.5),0,IF(X12=0,0,IF(X12&gt;0,3))))</f>
        <v> </v>
      </c>
      <c r="Y11" s="180"/>
      <c r="Z11" s="309" t="s">
        <v>74</v>
      </c>
      <c r="AA11" s="309"/>
      <c r="AB11" s="14"/>
      <c r="AC11" s="38"/>
    </row>
    <row r="12" spans="4:28" ht="15.75">
      <c r="D12" s="12"/>
      <c r="E12" s="12"/>
      <c r="F12" s="12"/>
      <c r="G12" s="12"/>
      <c r="H12" s="12"/>
      <c r="I12" s="15"/>
      <c r="J12" s="15"/>
      <c r="K12" s="15"/>
      <c r="L12" s="14"/>
      <c r="M12" s="13"/>
      <c r="Q12" s="247" t="s">
        <v>46</v>
      </c>
      <c r="R12" s="247"/>
      <c r="S12" s="247"/>
      <c r="T12" s="247"/>
      <c r="U12" s="247"/>
      <c r="V12" s="247"/>
      <c r="W12" s="247"/>
      <c r="X12" s="180">
        <f>IF(L10=0,0,L11*L10)</f>
        <v>0</v>
      </c>
      <c r="Y12" s="180"/>
      <c r="Z12" s="309" t="s">
        <v>129</v>
      </c>
      <c r="AA12" s="309"/>
      <c r="AB12" s="3"/>
    </row>
    <row r="13" spans="4:29" ht="15.75">
      <c r="D13" s="17"/>
      <c r="E13" s="17"/>
      <c r="F13" s="17"/>
      <c r="G13" s="17"/>
      <c r="H13" s="19" t="str">
        <f>(IF(X12&gt;30,"Sign Too Big: Use Structural Post",(IF(L10&gt;8,"Too Wide For 2 Channel Posts: Use Structural"," "))))</f>
        <v> </v>
      </c>
      <c r="J13" s="19"/>
      <c r="K13" s="19"/>
      <c r="L13" s="14"/>
      <c r="M13" s="14"/>
      <c r="Q13" s="247" t="s">
        <v>47</v>
      </c>
      <c r="R13" s="247"/>
      <c r="S13" s="247"/>
      <c r="T13" s="247"/>
      <c r="U13" s="247"/>
      <c r="V13" s="247"/>
      <c r="W13" s="247"/>
      <c r="X13" s="54" t="str">
        <f>IF(L10=0," ",IF(OR(L10=5.5,L10=6.5,L10=7.5),"Use 1 ft Increments for Extruded",IF(AND(X12&lt;=30,L10&lt;6),"Flat Sheet","Extruded")))</f>
        <v> </v>
      </c>
      <c r="Y13" s="54"/>
      <c r="Z13" s="27"/>
      <c r="AA13" s="14"/>
      <c r="AB13" s="30"/>
      <c r="AC13" s="38"/>
    </row>
    <row r="14" spans="4:29" ht="17.25" customHeight="1">
      <c r="D14" s="17"/>
      <c r="E14" s="17"/>
      <c r="F14" s="17"/>
      <c r="G14" s="17"/>
      <c r="H14" s="17"/>
      <c r="I14" s="62"/>
      <c r="J14" s="62"/>
      <c r="K14" s="62"/>
      <c r="L14" s="14"/>
      <c r="M14" s="14"/>
      <c r="Q14" s="34"/>
      <c r="R14" s="34"/>
      <c r="S14" s="34"/>
      <c r="T14" s="34"/>
      <c r="U14" s="34"/>
      <c r="V14" s="34"/>
      <c r="W14" s="34"/>
      <c r="X14" s="14"/>
      <c r="Y14" s="14"/>
      <c r="Z14" s="14"/>
      <c r="AA14" s="14"/>
      <c r="AB14" s="30"/>
      <c r="AC14" s="38"/>
    </row>
    <row r="15" spans="4:28" ht="15.75">
      <c r="D15" s="30"/>
      <c r="E15" s="30"/>
      <c r="F15" s="30"/>
      <c r="G15" s="30"/>
      <c r="H15" s="30"/>
      <c r="I15" s="62"/>
      <c r="J15" s="62"/>
      <c r="K15" s="62"/>
      <c r="L15" s="14"/>
      <c r="M15" s="14"/>
      <c r="Q15" s="17"/>
      <c r="R15" s="17"/>
      <c r="S15" s="17"/>
      <c r="T15" s="17"/>
      <c r="U15" s="17"/>
      <c r="V15" s="17"/>
      <c r="W15" s="14"/>
      <c r="X15" s="14"/>
      <c r="Y15" s="14"/>
      <c r="AB15" s="35"/>
    </row>
    <row r="16" spans="4:28" ht="15.75">
      <c r="D16" s="37"/>
      <c r="E16" s="37"/>
      <c r="F16" s="37"/>
      <c r="G16" s="37"/>
      <c r="H16" s="37"/>
      <c r="I16" s="62"/>
      <c r="J16" s="62"/>
      <c r="K16" s="62"/>
      <c r="L16" s="14"/>
      <c r="M16" s="14"/>
      <c r="Q16" s="17"/>
      <c r="R16" s="17"/>
      <c r="S16" s="17"/>
      <c r="T16" s="17"/>
      <c r="U16" s="17"/>
      <c r="V16" s="17"/>
      <c r="W16" s="14"/>
      <c r="X16" s="14"/>
      <c r="Y16" s="14"/>
      <c r="Z16" s="14"/>
      <c r="AA16" s="14"/>
      <c r="AB16" s="38"/>
    </row>
    <row r="17" spans="4:28" ht="18" customHeight="1">
      <c r="D17" s="17"/>
      <c r="E17" s="17"/>
      <c r="F17" s="17"/>
      <c r="G17" s="17"/>
      <c r="H17" s="17"/>
      <c r="I17" s="62"/>
      <c r="J17" s="62"/>
      <c r="K17" s="62"/>
      <c r="L17" s="14"/>
      <c r="M17" s="14"/>
      <c r="Q17" s="34"/>
      <c r="R17" s="34"/>
      <c r="S17" s="34"/>
      <c r="T17" s="34"/>
      <c r="U17" s="34"/>
      <c r="V17" s="34"/>
      <c r="W17" s="14"/>
      <c r="X17" s="14"/>
      <c r="Y17" s="14"/>
      <c r="Z17" s="14"/>
      <c r="AA17" s="14"/>
      <c r="AB17" s="38"/>
    </row>
    <row r="18" spans="4:28" ht="15.75">
      <c r="D18" s="30"/>
      <c r="E18" s="30"/>
      <c r="F18" s="30"/>
      <c r="G18" s="30"/>
      <c r="H18" s="30"/>
      <c r="I18" s="32"/>
      <c r="J18" s="32"/>
      <c r="K18" s="32"/>
      <c r="L18" s="9"/>
      <c r="M18" s="9"/>
      <c r="Q18" s="34"/>
      <c r="R18" s="34"/>
      <c r="S18" s="34"/>
      <c r="T18" s="34"/>
      <c r="U18" s="34"/>
      <c r="V18" s="34"/>
      <c r="W18" s="9"/>
      <c r="X18" s="9"/>
      <c r="Y18" s="9"/>
      <c r="Z18" s="14"/>
      <c r="AA18" s="14"/>
      <c r="AB18" s="35"/>
    </row>
    <row r="19" spans="4:28" ht="15.75">
      <c r="D19" s="7"/>
      <c r="E19" s="7"/>
      <c r="F19" s="7"/>
      <c r="G19" s="7"/>
      <c r="H19" s="7"/>
      <c r="I19" s="8"/>
      <c r="J19" s="8"/>
      <c r="K19" s="8"/>
      <c r="L19" s="9"/>
      <c r="M19" s="9"/>
      <c r="Q19" s="33"/>
      <c r="R19" s="33"/>
      <c r="S19" s="33"/>
      <c r="T19" s="33"/>
      <c r="U19" s="33"/>
      <c r="V19" s="33"/>
      <c r="W19" s="33"/>
      <c r="X19" s="33"/>
      <c r="Y19" s="33"/>
      <c r="Z19" s="14"/>
      <c r="AA19" s="14"/>
      <c r="AB19" s="31"/>
    </row>
    <row r="20" spans="4:28" ht="15.75">
      <c r="D20" s="7"/>
      <c r="E20" s="7"/>
      <c r="F20" s="7"/>
      <c r="G20" s="7"/>
      <c r="H20" s="7"/>
      <c r="I20" s="8"/>
      <c r="J20" s="8"/>
      <c r="K20" s="8"/>
      <c r="L20" s="9"/>
      <c r="M20" s="9"/>
      <c r="V20" s="19"/>
      <c r="W20" s="19"/>
      <c r="X20" s="19"/>
      <c r="Y20" s="19"/>
      <c r="Z20" s="9"/>
      <c r="AA20" s="9"/>
      <c r="AB20" s="33"/>
    </row>
    <row r="21" spans="4:28" ht="15.75">
      <c r="D21" s="7"/>
      <c r="E21" s="7"/>
      <c r="F21" s="7"/>
      <c r="G21" s="7"/>
      <c r="H21" s="7"/>
      <c r="I21" s="8"/>
      <c r="J21" s="8"/>
      <c r="K21" s="8"/>
      <c r="L21" s="9"/>
      <c r="M21" s="9"/>
      <c r="Z21" s="33"/>
      <c r="AA21" s="33"/>
      <c r="AB21" s="19"/>
    </row>
    <row r="22" spans="4:27" ht="15.75">
      <c r="D22" s="7"/>
      <c r="E22" s="7"/>
      <c r="F22" s="7"/>
      <c r="G22" s="7"/>
      <c r="H22" s="7"/>
      <c r="I22" s="8"/>
      <c r="J22" s="8"/>
      <c r="K22" s="8"/>
      <c r="L22" s="9"/>
      <c r="M22" s="9"/>
      <c r="Z22" s="19"/>
      <c r="AA22" s="19"/>
    </row>
    <row r="23" spans="4:13" ht="12.75">
      <c r="D23" s="7"/>
      <c r="E23" s="7"/>
      <c r="F23" s="7"/>
      <c r="G23" s="7"/>
      <c r="H23" s="7"/>
      <c r="I23" s="8"/>
      <c r="J23" s="8"/>
      <c r="K23" s="8"/>
      <c r="L23" s="9"/>
      <c r="M23" s="9"/>
    </row>
    <row r="24" spans="4:13" ht="12.75">
      <c r="D24" s="7"/>
      <c r="E24" s="7"/>
      <c r="F24" s="7"/>
      <c r="G24" s="7"/>
      <c r="H24" s="7"/>
      <c r="I24" s="8"/>
      <c r="J24" s="8"/>
      <c r="K24" s="8"/>
      <c r="L24" s="9"/>
      <c r="M24" s="9"/>
    </row>
    <row r="25" spans="2:28" ht="12.75" customHeight="1">
      <c r="B25" s="162" t="s">
        <v>86</v>
      </c>
      <c r="C25" s="162" t="s">
        <v>122</v>
      </c>
      <c r="D25" s="162" t="s">
        <v>123</v>
      </c>
      <c r="E25" s="7"/>
      <c r="F25" s="7"/>
      <c r="G25" s="7"/>
      <c r="H25" s="7"/>
      <c r="I25" s="8"/>
      <c r="J25" s="8"/>
      <c r="K25" s="8"/>
      <c r="L25" s="9"/>
      <c r="M25" s="9"/>
      <c r="Z25" s="243" t="s">
        <v>124</v>
      </c>
      <c r="AB25" s="93"/>
    </row>
    <row r="26" spans="2:28" ht="12.75">
      <c r="B26" s="162"/>
      <c r="C26" s="162"/>
      <c r="D26" s="162"/>
      <c r="E26" s="7"/>
      <c r="F26" s="7"/>
      <c r="G26" s="7"/>
      <c r="H26" s="7"/>
      <c r="I26" s="8"/>
      <c r="J26" s="8"/>
      <c r="K26" s="8"/>
      <c r="L26" s="9"/>
      <c r="M26" s="9"/>
      <c r="Z26" s="243"/>
      <c r="AB26" s="93"/>
    </row>
    <row r="27" spans="2:28" ht="12.75" customHeight="1">
      <c r="B27" s="162"/>
      <c r="C27" s="162"/>
      <c r="D27" s="162"/>
      <c r="E27" s="7"/>
      <c r="F27" s="7"/>
      <c r="G27" s="7"/>
      <c r="H27" s="7"/>
      <c r="I27" s="8"/>
      <c r="J27" s="8"/>
      <c r="K27" s="8"/>
      <c r="L27" s="9"/>
      <c r="M27" s="9"/>
      <c r="Z27" s="243"/>
      <c r="AB27" s="93"/>
    </row>
    <row r="28" spans="2:28" ht="12.75">
      <c r="B28" s="162"/>
      <c r="C28" s="162"/>
      <c r="D28" s="162"/>
      <c r="E28" s="7"/>
      <c r="F28" s="7"/>
      <c r="G28" s="7"/>
      <c r="H28" s="7"/>
      <c r="I28" s="8"/>
      <c r="J28" s="8"/>
      <c r="K28" s="8"/>
      <c r="L28" s="9"/>
      <c r="M28" s="9"/>
      <c r="Z28" s="243"/>
      <c r="AA28" s="93"/>
      <c r="AB28" s="93"/>
    </row>
    <row r="29" spans="2:28" ht="15.75">
      <c r="B29" s="162"/>
      <c r="C29" s="162"/>
      <c r="D29" s="162"/>
      <c r="E29" s="84" t="str">
        <f>IF(X10=3,TRUNC((1/6)*L10),"-")</f>
        <v>-</v>
      </c>
      <c r="F29" s="13" t="s">
        <v>36</v>
      </c>
      <c r="G29" s="4"/>
      <c r="H29" s="84" t="str">
        <f>IF(X10=3,TRUNC((1/3)*L10),"-")</f>
        <v>-</v>
      </c>
      <c r="I29" s="13" t="s">
        <v>36</v>
      </c>
      <c r="J29" s="8"/>
      <c r="K29" s="84" t="str">
        <f>IF(X10=3,TRUNC((1/3)*L10),"-")</f>
        <v>-</v>
      </c>
      <c r="L29" s="13" t="s">
        <v>36</v>
      </c>
      <c r="M29" s="13"/>
      <c r="N29" s="84" t="str">
        <f>IF(X10=3,TRUNC((1/6)*L10),"-")</f>
        <v>-</v>
      </c>
      <c r="O29" s="13" t="s">
        <v>36</v>
      </c>
      <c r="P29" s="13"/>
      <c r="Q29" s="84" t="str">
        <f>IF(X10=2,TRUNC((1/5)*L10),"-")</f>
        <v>-</v>
      </c>
      <c r="R29" s="13" t="s">
        <v>36</v>
      </c>
      <c r="U29" s="84" t="str">
        <f>IF(X10=2,TRUNC((3/5)*L10),"-")</f>
        <v>-</v>
      </c>
      <c r="V29" s="13" t="s">
        <v>36</v>
      </c>
      <c r="X29" s="84" t="str">
        <f>IF(X10=2,TRUNC((1/5)*L10),"-")</f>
        <v>-</v>
      </c>
      <c r="Y29" s="13" t="s">
        <v>36</v>
      </c>
      <c r="Z29" s="243"/>
      <c r="AB29" s="93"/>
    </row>
    <row r="30" spans="2:28" ht="15.75">
      <c r="B30" s="162"/>
      <c r="C30" s="162"/>
      <c r="D30" s="162"/>
      <c r="E30" s="84" t="str">
        <f>IF(X10=3,(((1/6)*L10)-E29)*12,"-")</f>
        <v>-</v>
      </c>
      <c r="F30" s="13" t="s">
        <v>37</v>
      </c>
      <c r="H30" s="84" t="str">
        <f>IF(X10=3,(((1/3)*L10)-H29)*12,"-")</f>
        <v>-</v>
      </c>
      <c r="I30" s="13" t="s">
        <v>37</v>
      </c>
      <c r="J30" s="8"/>
      <c r="K30" s="84" t="str">
        <f>IF(X10=3,(((1/3)*L10)-K29)*12,"-")</f>
        <v>-</v>
      </c>
      <c r="L30" s="13" t="s">
        <v>37</v>
      </c>
      <c r="M30" s="13"/>
      <c r="N30" s="84" t="str">
        <f>IF(X10=3,(((1/6)*L10)-N29)*12,"-")</f>
        <v>-</v>
      </c>
      <c r="O30" s="13" t="s">
        <v>37</v>
      </c>
      <c r="P30" s="13"/>
      <c r="Q30" s="94" t="str">
        <f>IF(X10=2,(((1/5)*L10)-Q29)*12,"-")</f>
        <v>-</v>
      </c>
      <c r="R30" s="13" t="s">
        <v>37</v>
      </c>
      <c r="U30" s="94" t="str">
        <f>IF(X10=2,(((3/5)*L10)-U29)*12,"-")</f>
        <v>-</v>
      </c>
      <c r="V30" s="13" t="s">
        <v>37</v>
      </c>
      <c r="X30" s="94" t="str">
        <f>IF(X10=2,(((1/5)*L10)-X29)*12,"-")</f>
        <v>-</v>
      </c>
      <c r="Y30" s="13" t="s">
        <v>37</v>
      </c>
      <c r="Z30" s="243"/>
      <c r="AB30" s="93"/>
    </row>
    <row r="31" spans="2:28" ht="12.75">
      <c r="B31" s="162"/>
      <c r="C31" s="162"/>
      <c r="D31" s="162"/>
      <c r="Z31" s="243"/>
      <c r="AB31" s="93"/>
    </row>
    <row r="32" spans="2:26" ht="12.75">
      <c r="B32" s="162"/>
      <c r="C32" s="162"/>
      <c r="D32" s="162"/>
      <c r="Z32" s="243"/>
    </row>
    <row r="33" ht="12.75"/>
    <row r="34" ht="12.75"/>
    <row r="35" ht="12.75"/>
    <row r="36" ht="12.75"/>
    <row r="37" ht="12.75"/>
    <row r="39" spans="4:13" ht="12.75">
      <c r="D39" s="4"/>
      <c r="E39" s="4"/>
      <c r="F39" s="4"/>
      <c r="G39" s="4"/>
      <c r="H39" s="4"/>
      <c r="L39" s="9"/>
      <c r="M39" s="9"/>
    </row>
    <row r="40" spans="4:13" ht="12.75">
      <c r="D40" s="4"/>
      <c r="E40" s="4"/>
      <c r="F40" s="4"/>
      <c r="G40" s="4"/>
      <c r="H40" s="4"/>
      <c r="I40" s="8"/>
      <c r="J40" s="8"/>
      <c r="K40" s="8"/>
      <c r="L40" s="9"/>
      <c r="M40" s="9"/>
    </row>
    <row r="41" spans="4:13" ht="12.75">
      <c r="D41" s="4"/>
      <c r="E41" s="4"/>
      <c r="F41" s="4"/>
      <c r="G41" s="4"/>
      <c r="H41" s="4"/>
      <c r="I41" s="8"/>
      <c r="J41" s="8"/>
      <c r="K41" s="8"/>
      <c r="L41" s="9"/>
      <c r="M41" s="9"/>
    </row>
    <row r="42" spans="4:13" ht="12.75">
      <c r="D42" s="4"/>
      <c r="E42" s="4"/>
      <c r="F42" s="4"/>
      <c r="G42" s="4"/>
      <c r="H42" s="4"/>
      <c r="I42" s="8"/>
      <c r="J42" s="8"/>
      <c r="K42" s="8"/>
      <c r="L42" s="9"/>
      <c r="M42" s="9"/>
    </row>
    <row r="43" spans="4:13" ht="12.75">
      <c r="D43" s="4"/>
      <c r="E43" s="4"/>
      <c r="F43" s="4"/>
      <c r="G43" s="4"/>
      <c r="H43" s="4"/>
      <c r="I43" s="8"/>
      <c r="J43" s="8"/>
      <c r="K43" s="8"/>
      <c r="L43" s="9"/>
      <c r="M43" s="9"/>
    </row>
    <row r="44" spans="4:13" ht="12.75">
      <c r="D44" s="4"/>
      <c r="E44" s="4"/>
      <c r="F44" s="4"/>
      <c r="G44" s="4"/>
      <c r="H44" s="4"/>
      <c r="I44" s="8"/>
      <c r="J44" s="8"/>
      <c r="K44" s="8"/>
      <c r="L44" s="9"/>
      <c r="M44" s="9"/>
    </row>
    <row r="45" spans="4:13" ht="12.75">
      <c r="D45" s="4"/>
      <c r="E45" s="4"/>
      <c r="F45" s="4"/>
      <c r="G45" s="4"/>
      <c r="H45" s="4"/>
      <c r="I45" s="8"/>
      <c r="J45" s="8"/>
      <c r="K45" s="8"/>
      <c r="L45" s="9"/>
      <c r="M45" s="9"/>
    </row>
    <row r="46" spans="4:13" ht="12.75">
      <c r="D46" s="4"/>
      <c r="E46" s="4"/>
      <c r="F46" s="4"/>
      <c r="G46" s="4"/>
      <c r="H46" s="4"/>
      <c r="I46" s="8"/>
      <c r="J46" s="8"/>
      <c r="K46" s="8"/>
      <c r="L46" s="9"/>
      <c r="M46" s="9"/>
    </row>
    <row r="47" spans="4:13" ht="12.75">
      <c r="D47" s="4"/>
      <c r="E47" s="4"/>
      <c r="F47" s="4"/>
      <c r="G47" s="4"/>
      <c r="H47" s="4"/>
      <c r="I47" s="8"/>
      <c r="J47" s="8"/>
      <c r="K47" s="8"/>
      <c r="L47" s="9"/>
      <c r="M47" s="9"/>
    </row>
    <row r="48" spans="4:13" ht="12.75" hidden="1">
      <c r="D48" s="4"/>
      <c r="E48" s="4"/>
      <c r="F48" s="4"/>
      <c r="G48" s="4"/>
      <c r="H48" s="4"/>
      <c r="I48" s="8"/>
      <c r="J48" s="8"/>
      <c r="K48" s="8"/>
      <c r="L48" s="9"/>
      <c r="M48" s="9"/>
    </row>
    <row r="49" spans="4:13" ht="12.75" hidden="1">
      <c r="D49" s="4"/>
      <c r="E49" s="4"/>
      <c r="F49" s="4"/>
      <c r="G49" s="4"/>
      <c r="H49" s="4"/>
      <c r="I49" s="8"/>
      <c r="J49" s="8"/>
      <c r="K49" s="8"/>
      <c r="L49" s="9"/>
      <c r="M49" s="9"/>
    </row>
    <row r="50" spans="4:11" ht="12.75" hidden="1">
      <c r="D50" s="4"/>
      <c r="E50" s="4"/>
      <c r="F50" s="4"/>
      <c r="G50" s="4"/>
      <c r="H50" s="4"/>
      <c r="I50" s="8"/>
      <c r="J50" s="8"/>
      <c r="K50" s="8"/>
    </row>
  </sheetData>
  <sheetProtection/>
  <mergeCells count="25">
    <mergeCell ref="D11:H11"/>
    <mergeCell ref="I10:K10"/>
    <mergeCell ref="L10:N10"/>
    <mergeCell ref="L11:N11"/>
    <mergeCell ref="Q11:W11"/>
    <mergeCell ref="A2:AB2"/>
    <mergeCell ref="A1:AB1"/>
    <mergeCell ref="D6:I6"/>
    <mergeCell ref="F4:X4"/>
    <mergeCell ref="X12:Y12"/>
    <mergeCell ref="Z11:AA11"/>
    <mergeCell ref="Z12:AA12"/>
    <mergeCell ref="I11:K11"/>
    <mergeCell ref="D7:Z7"/>
    <mergeCell ref="D10:H10"/>
    <mergeCell ref="D25:D32"/>
    <mergeCell ref="C25:C32"/>
    <mergeCell ref="B25:B32"/>
    <mergeCell ref="Z25:Z32"/>
    <mergeCell ref="Z10:AA10"/>
    <mergeCell ref="Q12:W12"/>
    <mergeCell ref="Q13:W13"/>
    <mergeCell ref="X10:Y10"/>
    <mergeCell ref="X11:Y11"/>
    <mergeCell ref="Q10:W10"/>
  </mergeCells>
  <conditionalFormatting sqref="W16:AB16 AB19 X10:Y10 AC11:AC13">
    <cfRule type="cellIs" priority="1" dxfId="2" operator="equal" stopIfTrue="1">
      <formula>"Error"</formula>
    </cfRule>
  </conditionalFormatting>
  <conditionalFormatting sqref="X13:Y13">
    <cfRule type="cellIs" priority="2" dxfId="2" operator="equal" stopIfTrue="1">
      <formula>"Use 1 ft Increments for Extruded"</formula>
    </cfRule>
  </conditionalFormatting>
  <conditionalFormatting sqref="X12:Y12">
    <cfRule type="cellIs" priority="3" dxfId="1" operator="equal" stopIfTrue="1">
      <formula>0</formula>
    </cfRule>
  </conditionalFormatting>
  <conditionalFormatting sqref="E29:E30 H29:H30 K29:K30 N29:N30 Q29:Q30 U29:U30 X29:X30">
    <cfRule type="cellIs" priority="4" dxfId="0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PIERCR1</dc:creator>
  <cp:keywords/>
  <dc:description/>
  <cp:lastModifiedBy>Keith Smith</cp:lastModifiedBy>
  <cp:lastPrinted>2011-11-29T14:38:44Z</cp:lastPrinted>
  <dcterms:created xsi:type="dcterms:W3CDTF">2002-02-01T16:42:11Z</dcterms:created>
  <dcterms:modified xsi:type="dcterms:W3CDTF">2021-03-31T16:09:01Z</dcterms:modified>
  <cp:category/>
  <cp:version/>
  <cp:contentType/>
  <cp:contentStatus/>
</cp:coreProperties>
</file>