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tabRatio="773" activeTab="4"/>
  </bookViews>
  <sheets>
    <sheet name="Guidelines for Var LT Phasing" sheetId="1" r:id="rId1"/>
    <sheet name="Safety (Example)" sheetId="2" r:id="rId2"/>
    <sheet name="Capacity (Example)" sheetId="3" r:id="rId3"/>
    <sheet name="Safety" sheetId="4" r:id="rId4"/>
    <sheet name="Capacity" sheetId="5" r:id="rId5"/>
  </sheets>
  <definedNames>
    <definedName name="_xlnm.Print_Area" localSheetId="4">'Capacity'!$D$1:$M$61</definedName>
    <definedName name="_xlnm.Print_Area" localSheetId="2">'Capacity (Example)'!$A$1:$J$49</definedName>
    <definedName name="_xlnm.Print_Area" localSheetId="3">'Safety'!$A$1:$J$41</definedName>
    <definedName name="_xlnm.Print_Area" localSheetId="1">'Safety (Example)'!$A$1:$I$24</definedName>
  </definedNames>
  <calcPr fullCalcOnLoad="1"/>
</workbook>
</file>

<file path=xl/comments2.xml><?xml version="1.0" encoding="utf-8"?>
<comments xmlns="http://schemas.openxmlformats.org/spreadsheetml/2006/main">
  <authors>
    <author>Greg Owens</author>
  </authors>
  <commentList>
    <comment ref="B14" authorId="0">
      <text>
        <r>
          <rPr>
            <b/>
            <sz val="8"/>
            <rFont val="Tahoma"/>
            <family val="0"/>
          </rPr>
          <t>Correctable crashes by upgrading to protected-only phasing.  Correctable crashes should involve the SAME Left Turn approach.</t>
        </r>
        <r>
          <rPr>
            <sz val="8"/>
            <rFont val="Tahoma"/>
            <family val="0"/>
          </rPr>
          <t xml:space="preserve">
</t>
        </r>
      </text>
    </comment>
    <comment ref="B16" authorId="0">
      <text>
        <r>
          <rPr>
            <b/>
            <sz val="8"/>
            <rFont val="Tahoma"/>
            <family val="0"/>
          </rPr>
          <t>Conflicts occur when motorists on the OPPOSITE APPROACH must respond to the actions of motorists making the subject left turn movement.  Therefore, conflicts should be measured by observing the intersection from the opposite approach.  Only those approaches satisfying the criteria should be upgraded.</t>
        </r>
        <r>
          <rPr>
            <sz val="8"/>
            <rFont val="Tahoma"/>
            <family val="0"/>
          </rPr>
          <t xml:space="preserve">
</t>
        </r>
      </text>
    </comment>
  </commentList>
</comments>
</file>

<file path=xl/comments3.xml><?xml version="1.0" encoding="utf-8"?>
<comments xmlns="http://schemas.openxmlformats.org/spreadsheetml/2006/main">
  <authors>
    <author>Greg Owens</author>
  </authors>
  <commentList>
    <comment ref="B13" authorId="0">
      <text>
        <r>
          <rPr>
            <sz val="8"/>
            <rFont val="Tahoma"/>
            <family val="0"/>
          </rPr>
          <t xml:space="preserve">This value can be called "number of observed 'sneakers' per hour" and is different from the above line.  Enter  ONLY if the value has been arrived at by observation.  Should be less than or equal to the VLT number above it.
</t>
        </r>
      </text>
    </comment>
    <comment ref="B15" authorId="0">
      <text>
        <r>
          <rPr>
            <sz val="8"/>
            <rFont val="Tahoma"/>
            <family val="0"/>
          </rPr>
          <t xml:space="preserve">The opposing volume per hour per approach per lane (excluding free right turn volume and volume serviced by a separate right turn phase).
</t>
        </r>
      </text>
    </comment>
    <comment ref="B17" authorId="0">
      <text>
        <r>
          <rPr>
            <sz val="8"/>
            <rFont val="Tahoma"/>
            <family val="2"/>
          </rPr>
          <t>The time allocated to the protected left turn movement using protected/permissive phasing.  If there is no protected movement, develop a timing plan with the protected movement and use that green time.</t>
        </r>
        <r>
          <rPr>
            <sz val="8"/>
            <rFont val="Tahoma"/>
            <family val="0"/>
          </rPr>
          <t xml:space="preserve">
</t>
        </r>
      </text>
    </comment>
    <comment ref="B19" authorId="0">
      <text>
        <r>
          <rPr>
            <sz val="8"/>
            <rFont val="Tahoma"/>
            <family val="2"/>
          </rPr>
          <t xml:space="preserve">The cycle length (in seconds) when those volumes occur using permissive-only phasing.  If existing timing plan does not involve permissive-only phasing, develop a plan to arrive at this cycle length. </t>
        </r>
        <r>
          <rPr>
            <sz val="8"/>
            <rFont val="Tahoma"/>
            <family val="0"/>
          </rPr>
          <t xml:space="preserve">
</t>
        </r>
      </text>
    </comment>
    <comment ref="B21" authorId="0">
      <text>
        <r>
          <rPr>
            <sz val="8"/>
            <rFont val="Tahoma"/>
            <family val="2"/>
          </rPr>
          <t>The cycle length (in seconds) when those volumes occur using protected/permissive phasing. If existing timing plan does not involve protected/permissive phasing, develop a plan to arrive at this cycle length.</t>
        </r>
        <r>
          <rPr>
            <sz val="8"/>
            <rFont val="Tahoma"/>
            <family val="0"/>
          </rPr>
          <t xml:space="preserve">
</t>
        </r>
      </text>
    </comment>
    <comment ref="B23" authorId="0">
      <text>
        <r>
          <rPr>
            <sz val="8"/>
            <rFont val="Tahoma"/>
            <family val="2"/>
          </rPr>
          <t>The green time (in seconds) common to both VLT and VO during that cycle using permissive-only phasing</t>
        </r>
        <r>
          <rPr>
            <sz val="8"/>
            <rFont val="Tahoma"/>
            <family val="0"/>
          </rPr>
          <t xml:space="preserve">
</t>
        </r>
      </text>
    </comment>
    <comment ref="B25" authorId="0">
      <text>
        <r>
          <rPr>
            <sz val="8"/>
            <rFont val="Tahoma"/>
            <family val="0"/>
          </rPr>
          <t>The green time (in seconds) common to both (VLT)pp and VO during that cycle using protected/permissive phasing</t>
        </r>
      </text>
    </comment>
    <comment ref="B11" authorId="0">
      <text>
        <r>
          <rPr>
            <b/>
            <sz val="8"/>
            <rFont val="Tahoma"/>
            <family val="0"/>
          </rPr>
          <t>Hourly volume for designated left turn movement</t>
        </r>
        <r>
          <rPr>
            <sz val="8"/>
            <rFont val="Tahoma"/>
            <family val="0"/>
          </rPr>
          <t xml:space="preserve">
</t>
        </r>
      </text>
    </comment>
  </commentList>
</comments>
</file>

<file path=xl/comments4.xml><?xml version="1.0" encoding="utf-8"?>
<comments xmlns="http://schemas.openxmlformats.org/spreadsheetml/2006/main">
  <authors>
    <author>Greg Owens</author>
  </authors>
  <commentList>
    <comment ref="B14" authorId="0">
      <text>
        <r>
          <rPr>
            <b/>
            <sz val="8"/>
            <rFont val="Tahoma"/>
            <family val="0"/>
          </rPr>
          <t>Correctable crashes by upgrading to protected-only phasing.  Correctable crashes should involve the SAME Left Turn approach.</t>
        </r>
        <r>
          <rPr>
            <sz val="8"/>
            <rFont val="Tahoma"/>
            <family val="0"/>
          </rPr>
          <t xml:space="preserve">
</t>
        </r>
      </text>
    </comment>
    <comment ref="B16" authorId="0">
      <text>
        <r>
          <rPr>
            <b/>
            <sz val="8"/>
            <rFont val="Tahoma"/>
            <family val="0"/>
          </rPr>
          <t>Conflicts occur when motorists on the OPPOSITE APPROACH must respond to the actions of motorists making the subject left turn movement.  Therefore, conflicts should be measured by observing the intersection from the opposite approach.  Only those approaches satisfying the criteria should be upgraded.</t>
        </r>
        <r>
          <rPr>
            <sz val="8"/>
            <rFont val="Tahoma"/>
            <family val="0"/>
          </rPr>
          <t xml:space="preserve">
</t>
        </r>
      </text>
    </comment>
  </commentList>
</comments>
</file>

<file path=xl/comments5.xml><?xml version="1.0" encoding="utf-8"?>
<comments xmlns="http://schemas.openxmlformats.org/spreadsheetml/2006/main">
  <authors>
    <author>Greg Owens</author>
  </authors>
  <commentList>
    <comment ref="B11" authorId="0">
      <text>
        <r>
          <rPr>
            <b/>
            <sz val="8"/>
            <rFont val="Tahoma"/>
            <family val="0"/>
          </rPr>
          <t>Hourly volume for designated left turn movement</t>
        </r>
        <r>
          <rPr>
            <sz val="8"/>
            <rFont val="Tahoma"/>
            <family val="0"/>
          </rPr>
          <t xml:space="preserve">
</t>
        </r>
      </text>
    </comment>
    <comment ref="B13" authorId="0">
      <text>
        <r>
          <rPr>
            <sz val="8"/>
            <rFont val="Tahoma"/>
            <family val="0"/>
          </rPr>
          <t xml:space="preserve">This value can be called "number of observed 'sneakers' per hour" and is different from the above line.  Enter  ONLY if the value has been arrived at by observation.  Should be less than or equal to the VLT number above it.
</t>
        </r>
      </text>
    </comment>
    <comment ref="B15" authorId="0">
      <text>
        <r>
          <rPr>
            <sz val="8"/>
            <rFont val="Tahoma"/>
            <family val="0"/>
          </rPr>
          <t xml:space="preserve">The opposing volume per hour per approach per lane (excluding free right turn volume and volume serviced by a separate right turn phase).
</t>
        </r>
      </text>
    </comment>
    <comment ref="B17" authorId="0">
      <text>
        <r>
          <rPr>
            <sz val="8"/>
            <rFont val="Tahoma"/>
            <family val="2"/>
          </rPr>
          <t>The time allocated to the protected left turn movement using protected/permissive phasing.  If there is no protected movement, develop a timing plan with the protected movement and use that green time.</t>
        </r>
        <r>
          <rPr>
            <sz val="8"/>
            <rFont val="Tahoma"/>
            <family val="0"/>
          </rPr>
          <t xml:space="preserve">
</t>
        </r>
      </text>
    </comment>
    <comment ref="B19" authorId="0">
      <text>
        <r>
          <rPr>
            <sz val="8"/>
            <rFont val="Tahoma"/>
            <family val="2"/>
          </rPr>
          <t xml:space="preserve">The cycle length (in seconds) when those volumes occur using permissive-only phasing.  If existing timing plan does not involve permissive-only phasing, develop a plan to arrive at this cycle length. </t>
        </r>
        <r>
          <rPr>
            <sz val="8"/>
            <rFont val="Tahoma"/>
            <family val="0"/>
          </rPr>
          <t xml:space="preserve">
</t>
        </r>
      </text>
    </comment>
    <comment ref="B21" authorId="0">
      <text>
        <r>
          <rPr>
            <sz val="8"/>
            <rFont val="Tahoma"/>
            <family val="2"/>
          </rPr>
          <t>The cycle length (in seconds) when those volumes occur using protected/permissive phasing. If existing timing plan does not involve protected/permissive phasing, develop a plan to arrive at this cycle length.</t>
        </r>
        <r>
          <rPr>
            <sz val="8"/>
            <rFont val="Tahoma"/>
            <family val="0"/>
          </rPr>
          <t xml:space="preserve">
</t>
        </r>
      </text>
    </comment>
    <comment ref="B23" authorId="0">
      <text>
        <r>
          <rPr>
            <sz val="8"/>
            <rFont val="Tahoma"/>
            <family val="2"/>
          </rPr>
          <t>The green time (in seconds) common to both VLT and VO during that cycle using permissive-only phasing</t>
        </r>
        <r>
          <rPr>
            <sz val="8"/>
            <rFont val="Tahoma"/>
            <family val="0"/>
          </rPr>
          <t xml:space="preserve">
</t>
        </r>
      </text>
    </comment>
    <comment ref="B25" authorId="0">
      <text>
        <r>
          <rPr>
            <sz val="8"/>
            <rFont val="Tahoma"/>
            <family val="0"/>
          </rPr>
          <t>The green time (in seconds) common to both (VLT)pp and VO during that cycle using protected/permissive phasing</t>
        </r>
      </text>
    </comment>
  </commentList>
</comments>
</file>

<file path=xl/sharedStrings.xml><?xml version="1.0" encoding="utf-8"?>
<sst xmlns="http://schemas.openxmlformats.org/spreadsheetml/2006/main" count="147" uniqueCount="63">
  <si>
    <t xml:space="preserve">     To view these instructions in Adobe format, </t>
  </si>
  <si>
    <t>click here.</t>
  </si>
  <si>
    <t>Elsewhere</t>
  </si>
  <si>
    <t>LEFT TURN MOVEMENT:</t>
  </si>
  <si>
    <t>NB</t>
  </si>
  <si>
    <t>SB</t>
  </si>
  <si>
    <t>WB</t>
  </si>
  <si>
    <t>PREVAILING SPEED</t>
  </si>
  <si>
    <t>SIGHT DISTANCE (FT.)</t>
  </si>
  <si>
    <t>APPENDIX 6.1-4</t>
  </si>
  <si>
    <t>TIME PERIOD CHECKED:</t>
  </si>
  <si>
    <t>VLT:</t>
  </si>
  <si>
    <t>N/A</t>
  </si>
  <si>
    <t>cp:</t>
  </si>
  <si>
    <t>cpp:</t>
  </si>
  <si>
    <t>gp:</t>
  </si>
  <si>
    <t>gpp:</t>
  </si>
  <si>
    <t>VP:</t>
  </si>
  <si>
    <t>(VLT)pp:</t>
  </si>
  <si>
    <t>VLT+VO:</t>
  </si>
  <si>
    <t>600x(gp/cp):</t>
  </si>
  <si>
    <t>(VLT)pp+VO:</t>
  </si>
  <si>
    <t>1200x(gpp/cpp):</t>
  </si>
  <si>
    <t>(VLT)ppxVO:</t>
  </si>
  <si>
    <t>WARRANTED</t>
  </si>
  <si>
    <t>PHASING:</t>
  </si>
  <si>
    <t>make left turns during the clearance interval on a regular basis.  These field checks should</t>
  </si>
  <si>
    <t>be made during the hour(s) in which either the highest left turn volume or the highest opposing</t>
  </si>
  <si>
    <t>volume occurs.</t>
  </si>
  <si>
    <t xml:space="preserve">* NOTE: This criteria is only valid if observations at the intersection show that drivers tend to </t>
  </si>
  <si>
    <t>VLT(Sneakers)*:</t>
  </si>
  <si>
    <t>COUNTY:</t>
  </si>
  <si>
    <t>ROUTE:</t>
  </si>
  <si>
    <t>AT:</t>
  </si>
  <si>
    <t>7-8am</t>
  </si>
  <si>
    <t>8-9am</t>
  </si>
  <si>
    <t>11-12 pm</t>
  </si>
  <si>
    <t>12-1 pm</t>
  </si>
  <si>
    <t>4-5 pm</t>
  </si>
  <si>
    <t>5-6 pm</t>
  </si>
  <si>
    <t>Main</t>
  </si>
  <si>
    <t>DATE:</t>
  </si>
  <si>
    <t>ANALYZED BY:</t>
  </si>
  <si>
    <t>Northbound</t>
  </si>
  <si>
    <t>Yesterday</t>
  </si>
  <si>
    <t>Vo:</t>
  </si>
  <si>
    <t>Tp</t>
  </si>
  <si>
    <t xml:space="preserve">Fill in the needed color shaded cells </t>
  </si>
  <si>
    <t>NUMBER OF OPPOSING THRU LANES</t>
  </si>
  <si>
    <t>NUMBER OF CORRECTABLE CRASHES (12 months)</t>
  </si>
  <si>
    <t>NUMBER OF LEFT TURN LANES ON APPROACH</t>
  </si>
  <si>
    <t>WARRANTED PHASING?</t>
  </si>
  <si>
    <t>NOTE: Use "Protected Only" phasing if study indicates number of gaps is insufficent to turn safely.</t>
  </si>
  <si>
    <t xml:space="preserve">EB </t>
  </si>
  <si>
    <t>NUMBER OF OBSERVED TRAFFIC CONFLICTS (11 hours)</t>
  </si>
  <si>
    <t>Overthere</t>
  </si>
  <si>
    <t>State</t>
  </si>
  <si>
    <t>Josephine Engineer</t>
  </si>
  <si>
    <t>Tp:</t>
  </si>
  <si>
    <t>NOTES</t>
  </si>
  <si>
    <t>00:00</t>
  </si>
  <si>
    <t>WORKSHEET FOR VARIABLE LEFT TURN PHASING CAPACITY WARRANTS</t>
  </si>
  <si>
    <t>WORKSHEET FOR VARIABLE LEFT TURN PHASING SAFETY WARRANTS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</si>
</sst>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5">
    <font>
      <sz val="12"/>
      <name val="Arial MT"/>
      <family val="0"/>
    </font>
    <font>
      <sz val="10"/>
      <color indexed="8"/>
      <name val="Arial MT"/>
      <family val="0"/>
    </font>
    <font>
      <u val="single"/>
      <sz val="12"/>
      <color indexed="8"/>
      <name val="Arial MT"/>
      <family val="0"/>
    </font>
    <font>
      <b/>
      <sz val="12"/>
      <color indexed="8"/>
      <name val="Arial MT"/>
      <family val="0"/>
    </font>
    <font>
      <u val="single"/>
      <sz val="12"/>
      <color indexed="12"/>
      <name val="Arial MT"/>
      <family val="0"/>
    </font>
    <font>
      <u val="single"/>
      <sz val="12"/>
      <color indexed="36"/>
      <name val="Arial MT"/>
      <family val="0"/>
    </font>
    <font>
      <sz val="8"/>
      <name val="Tahoma"/>
      <family val="0"/>
    </font>
    <font>
      <b/>
      <sz val="8"/>
      <name val="Tahoma"/>
      <family val="0"/>
    </font>
    <font>
      <sz val="9"/>
      <name val="Times New Roman"/>
      <family val="1"/>
    </font>
    <font>
      <b/>
      <sz val="14"/>
      <name val="Arial MT"/>
      <family val="0"/>
    </font>
    <font>
      <sz val="14"/>
      <name val="Arial MT"/>
      <family val="0"/>
    </font>
    <font>
      <b/>
      <sz val="10"/>
      <name val="Arial MT"/>
      <family val="0"/>
    </font>
    <font>
      <b/>
      <u val="single"/>
      <sz val="14"/>
      <color indexed="8"/>
      <name val="Arial MT"/>
      <family val="0"/>
    </font>
    <font>
      <b/>
      <sz val="12"/>
      <name val="Arial MT"/>
      <family val="0"/>
    </font>
    <font>
      <b/>
      <sz val="10"/>
      <color indexed="8"/>
      <name val="Arial MT"/>
      <family val="0"/>
    </font>
    <font>
      <i/>
      <sz val="12"/>
      <name val="Arial MT"/>
      <family val="0"/>
    </font>
    <font>
      <i/>
      <sz val="10"/>
      <name val="Arial MT"/>
      <family val="0"/>
    </font>
    <font>
      <sz val="12"/>
      <name val="Times New Roman"/>
      <family val="1"/>
    </font>
    <font>
      <sz val="12"/>
      <color indexed="9"/>
      <name val="Arial MT"/>
      <family val="0"/>
    </font>
    <font>
      <sz val="10"/>
      <name val="Arial M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MT"/>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thick">
        <color indexed="8"/>
      </right>
      <top>
        <color indexed="63"/>
      </top>
      <bottom>
        <color indexed="63"/>
      </bottom>
    </border>
    <border>
      <left>
        <color indexed="63"/>
      </left>
      <right style="medium">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5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7" borderId="0" applyNumberFormat="0" applyBorder="0" applyAlignment="0" applyProtection="0"/>
    <xf numFmtId="0" fontId="40" fillId="28" borderId="1" applyNumberFormat="0" applyAlignment="0" applyProtection="0"/>
    <xf numFmtId="0" fontId="41" fillId="29" borderId="2" applyNumberFormat="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1" borderId="1" applyNumberFormat="0" applyAlignment="0" applyProtection="0"/>
    <xf numFmtId="0" fontId="48" fillId="0" borderId="6" applyNumberFormat="0" applyFill="0" applyAlignment="0" applyProtection="0"/>
    <xf numFmtId="0" fontId="49" fillId="32" borderId="0" applyNumberFormat="0" applyBorder="0" applyAlignment="0" applyProtection="0"/>
    <xf numFmtId="0" fontId="0" fillId="33" borderId="7" applyNumberFormat="0" applyFont="0" applyAlignment="0" applyProtection="0"/>
    <xf numFmtId="0" fontId="50" fillId="28"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2">
    <xf numFmtId="0" fontId="0" fillId="2" borderId="0" xfId="0" applyNumberFormat="1" applyAlignment="1">
      <alignment/>
    </xf>
    <xf numFmtId="0" fontId="0" fillId="2" borderId="0" xfId="0" applyNumberFormat="1" applyAlignment="1">
      <alignment horizontal="centerContinuous"/>
    </xf>
    <xf numFmtId="0" fontId="0" fillId="2" borderId="0" xfId="0" applyNumberFormat="1" applyAlignment="1">
      <alignment horizontal="center"/>
    </xf>
    <xf numFmtId="0" fontId="1" fillId="2" borderId="0" xfId="0" applyNumberFormat="1" applyFont="1" applyAlignment="1">
      <alignment/>
    </xf>
    <xf numFmtId="0" fontId="1" fillId="2" borderId="0" xfId="0" applyNumberFormat="1" applyFont="1" applyAlignment="1">
      <alignment horizontal="centerContinuous"/>
    </xf>
    <xf numFmtId="0" fontId="4" fillId="2" borderId="0" xfId="49" applyNumberFormat="1" applyFill="1" applyAlignment="1" applyProtection="1" quotePrefix="1">
      <alignment/>
      <protection/>
    </xf>
    <xf numFmtId="0" fontId="8" fillId="2" borderId="0" xfId="0" applyNumberFormat="1" applyFont="1" applyAlignment="1">
      <alignment/>
    </xf>
    <xf numFmtId="0" fontId="9" fillId="34" borderId="10" xfId="0" applyNumberFormat="1" applyFont="1" applyFill="1" applyBorder="1" applyAlignment="1" applyProtection="1">
      <alignment horizontal="center" vertical="center"/>
      <protection locked="0"/>
    </xf>
    <xf numFmtId="49" fontId="9" fillId="34" borderId="10" xfId="0" applyNumberFormat="1" applyFont="1" applyFill="1" applyBorder="1" applyAlignment="1" applyProtection="1">
      <alignment horizontal="center" vertical="center"/>
      <protection locked="0"/>
    </xf>
    <xf numFmtId="0" fontId="10" fillId="2" borderId="11" xfId="0" applyNumberFormat="1" applyFont="1" applyFill="1" applyBorder="1" applyAlignment="1">
      <alignment horizontal="center" vertical="center"/>
    </xf>
    <xf numFmtId="0" fontId="11" fillId="2" borderId="12" xfId="0" applyNumberFormat="1" applyFont="1" applyFill="1" applyBorder="1" applyAlignment="1">
      <alignment horizontal="center" vertical="center"/>
    </xf>
    <xf numFmtId="0" fontId="11" fillId="2" borderId="13" xfId="0" applyNumberFormat="1" applyFont="1" applyFill="1" applyBorder="1" applyAlignment="1">
      <alignment horizontal="center" vertical="center"/>
    </xf>
    <xf numFmtId="0" fontId="13" fillId="2" borderId="0" xfId="0" applyNumberFormat="1" applyFont="1" applyAlignment="1">
      <alignment horizontal="center"/>
    </xf>
    <xf numFmtId="0" fontId="13" fillId="2" borderId="0" xfId="0" applyNumberFormat="1" applyFont="1" applyAlignment="1">
      <alignment/>
    </xf>
    <xf numFmtId="0" fontId="13" fillId="2" borderId="0" xfId="0" applyNumberFormat="1" applyFont="1" applyFill="1" applyAlignment="1" applyProtection="1">
      <alignment/>
      <protection/>
    </xf>
    <xf numFmtId="0" fontId="13" fillId="2" borderId="0" xfId="0" applyNumberFormat="1" applyFont="1" applyFill="1" applyBorder="1" applyAlignment="1" applyProtection="1">
      <alignment/>
      <protection/>
    </xf>
    <xf numFmtId="0" fontId="13" fillId="2" borderId="0" xfId="0" applyNumberFormat="1" applyFont="1" applyFill="1" applyAlignment="1" applyProtection="1">
      <alignment/>
      <protection/>
    </xf>
    <xf numFmtId="0" fontId="14" fillId="2" borderId="0" xfId="0" applyNumberFormat="1" applyFont="1" applyAlignment="1">
      <alignment/>
    </xf>
    <xf numFmtId="0" fontId="13" fillId="35" borderId="0" xfId="0" applyNumberFormat="1" applyFont="1" applyFill="1" applyBorder="1" applyAlignment="1" applyProtection="1">
      <alignment horizontal="center"/>
      <protection locked="0"/>
    </xf>
    <xf numFmtId="0" fontId="15" fillId="2" borderId="0" xfId="0" applyNumberFormat="1" applyFont="1" applyAlignment="1">
      <alignment/>
    </xf>
    <xf numFmtId="0" fontId="3" fillId="2" borderId="0" xfId="0" applyNumberFormat="1" applyFont="1" applyAlignment="1">
      <alignment/>
    </xf>
    <xf numFmtId="0" fontId="17" fillId="2" borderId="0" xfId="0" applyNumberFormat="1" applyFont="1" applyAlignment="1">
      <alignment/>
    </xf>
    <xf numFmtId="0" fontId="18" fillId="2" borderId="0" xfId="0" applyNumberFormat="1" applyFont="1" applyAlignment="1">
      <alignment horizontal="center" vertical="center"/>
    </xf>
    <xf numFmtId="0" fontId="11" fillId="2" borderId="14" xfId="0" applyNumberFormat="1" applyFont="1" applyBorder="1" applyAlignment="1">
      <alignment horizontal="center" vertical="center" wrapText="1"/>
    </xf>
    <xf numFmtId="0" fontId="11" fillId="2" borderId="15" xfId="0" applyNumberFormat="1" applyFont="1" applyBorder="1" applyAlignment="1">
      <alignment horizontal="center" vertical="center" wrapText="1"/>
    </xf>
    <xf numFmtId="0" fontId="11" fillId="2" borderId="16" xfId="0" applyNumberFormat="1" applyFont="1" applyBorder="1" applyAlignment="1">
      <alignment horizontal="center" vertical="center" wrapText="1"/>
    </xf>
    <xf numFmtId="0" fontId="10" fillId="36" borderId="10" xfId="0" applyNumberFormat="1" applyFont="1" applyFill="1" applyBorder="1" applyAlignment="1" applyProtection="1">
      <alignment horizontal="center" vertical="center"/>
      <protection locked="0"/>
    </xf>
    <xf numFmtId="0" fontId="14" fillId="2" borderId="0" xfId="0" applyNumberFormat="1" applyFont="1" applyAlignment="1">
      <alignment horizontal="center" vertical="center" wrapText="1"/>
    </xf>
    <xf numFmtId="0" fontId="0" fillId="2" borderId="17" xfId="0" applyNumberFormat="1" applyBorder="1" applyAlignment="1">
      <alignment horizontal="center" vertical="center" wrapText="1"/>
    </xf>
    <xf numFmtId="0" fontId="0" fillId="2" borderId="0" xfId="0" applyNumberFormat="1" applyAlignment="1">
      <alignment horizontal="center" vertical="center" wrapText="1"/>
    </xf>
    <xf numFmtId="0" fontId="13" fillId="2" borderId="0" xfId="0" applyNumberFormat="1" applyFont="1" applyAlignment="1">
      <alignment horizontal="center" vertical="center" wrapText="1"/>
    </xf>
    <xf numFmtId="0" fontId="13" fillId="2" borderId="17" xfId="0" applyNumberFormat="1" applyFont="1" applyBorder="1" applyAlignment="1">
      <alignment horizontal="center" vertical="center" wrapText="1"/>
    </xf>
    <xf numFmtId="0" fontId="14" fillId="2" borderId="0" xfId="0" applyNumberFormat="1" applyFont="1" applyAlignment="1">
      <alignment horizontal="right"/>
    </xf>
    <xf numFmtId="0" fontId="0" fillId="2" borderId="17" xfId="0" applyNumberFormat="1" applyBorder="1" applyAlignment="1">
      <alignment horizontal="right"/>
    </xf>
    <xf numFmtId="0" fontId="14" fillId="2" borderId="0" xfId="0" applyNumberFormat="1" applyFont="1" applyAlignment="1">
      <alignment horizontal="center" vertical="center"/>
    </xf>
    <xf numFmtId="0" fontId="0" fillId="2" borderId="17" xfId="0" applyNumberFormat="1" applyBorder="1" applyAlignment="1">
      <alignment horizontal="center" vertical="center"/>
    </xf>
    <xf numFmtId="0" fontId="0" fillId="2" borderId="0" xfId="0" applyNumberFormat="1" applyAlignment="1">
      <alignment horizontal="center" vertical="center"/>
    </xf>
    <xf numFmtId="0" fontId="13" fillId="2" borderId="0" xfId="0" applyNumberFormat="1" applyFont="1" applyAlignment="1">
      <alignment horizontal="right"/>
    </xf>
    <xf numFmtId="0" fontId="13" fillId="35" borderId="0" xfId="0" applyNumberFormat="1" applyFont="1" applyFill="1" applyAlignment="1" applyProtection="1">
      <alignment horizontal="center"/>
      <protection locked="0"/>
    </xf>
    <xf numFmtId="0" fontId="13" fillId="2" borderId="0" xfId="0" applyNumberFormat="1" applyFont="1" applyFill="1" applyBorder="1" applyAlignment="1" applyProtection="1">
      <alignment horizontal="right"/>
      <protection/>
    </xf>
    <xf numFmtId="0" fontId="12" fillId="2" borderId="0" xfId="0" applyNumberFormat="1" applyFont="1" applyAlignment="1">
      <alignment horizontal="center"/>
    </xf>
    <xf numFmtId="0" fontId="0" fillId="2" borderId="0" xfId="0" applyNumberFormat="1" applyAlignment="1">
      <alignment horizontal="center"/>
    </xf>
    <xf numFmtId="0" fontId="16" fillId="2" borderId="0" xfId="0" applyNumberFormat="1" applyFont="1" applyAlignment="1">
      <alignment horizontal="center"/>
    </xf>
    <xf numFmtId="0" fontId="13" fillId="35" borderId="0" xfId="0" applyNumberFormat="1" applyFont="1" applyFill="1" applyBorder="1" applyAlignment="1" applyProtection="1">
      <alignment horizontal="center"/>
      <protection locked="0"/>
    </xf>
    <xf numFmtId="0" fontId="10" fillId="37" borderId="10" xfId="0" applyNumberFormat="1" applyFont="1" applyFill="1" applyBorder="1" applyAlignment="1">
      <alignment horizontal="center" vertical="center"/>
    </xf>
    <xf numFmtId="1" fontId="10" fillId="37" borderId="10" xfId="0" applyNumberFormat="1" applyFont="1" applyFill="1" applyBorder="1" applyAlignment="1">
      <alignment horizontal="center" vertical="center"/>
    </xf>
    <xf numFmtId="0" fontId="13" fillId="34" borderId="10" xfId="0" applyNumberFormat="1" applyFont="1" applyFill="1" applyBorder="1" applyAlignment="1" applyProtection="1">
      <alignment horizontal="center" vertical="center"/>
      <protection locked="0"/>
    </xf>
    <xf numFmtId="0" fontId="10" fillId="36" borderId="11" xfId="0" applyNumberFormat="1" applyFont="1" applyFill="1" applyBorder="1" applyAlignment="1" applyProtection="1">
      <alignment horizontal="center" vertical="center"/>
      <protection locked="0"/>
    </xf>
    <xf numFmtId="0" fontId="10" fillId="36" borderId="13" xfId="0" applyNumberFormat="1" applyFont="1" applyFill="1" applyBorder="1" applyAlignment="1" applyProtection="1">
      <alignment horizontal="center" vertical="center"/>
      <protection locked="0"/>
    </xf>
    <xf numFmtId="49" fontId="13" fillId="34" borderId="10" xfId="0" applyNumberFormat="1" applyFont="1" applyFill="1" applyBorder="1" applyAlignment="1" applyProtection="1">
      <alignment horizontal="center" vertical="center"/>
      <protection locked="0"/>
    </xf>
    <xf numFmtId="0" fontId="13" fillId="2" borderId="18" xfId="0" applyNumberFormat="1" applyFont="1" applyBorder="1" applyAlignment="1">
      <alignment horizontal="center" vertical="center"/>
    </xf>
    <xf numFmtId="0" fontId="0" fillId="2" borderId="18" xfId="0" applyNumberFormat="1" applyBorder="1" applyAlignment="1">
      <alignment horizontal="center" vertical="center"/>
    </xf>
    <xf numFmtId="0" fontId="14" fillId="2" borderId="18" xfId="0" applyNumberFormat="1" applyFont="1" applyBorder="1" applyAlignment="1">
      <alignment horizontal="center" vertical="center"/>
    </xf>
    <xf numFmtId="0" fontId="13" fillId="2" borderId="0" xfId="0" applyNumberFormat="1" applyFont="1" applyAlignment="1">
      <alignment horizontal="left"/>
    </xf>
    <xf numFmtId="0" fontId="0" fillId="35" borderId="19" xfId="0" applyNumberFormat="1" applyFill="1" applyBorder="1" applyAlignment="1" applyProtection="1">
      <alignment horizontal="left" vertical="top" wrapText="1"/>
      <protection locked="0"/>
    </xf>
    <xf numFmtId="0" fontId="0" fillId="35" borderId="20" xfId="0" applyNumberFormat="1" applyFill="1" applyBorder="1" applyAlignment="1" applyProtection="1">
      <alignment horizontal="left" vertical="top" wrapText="1"/>
      <protection locked="0"/>
    </xf>
    <xf numFmtId="0" fontId="0" fillId="35" borderId="21" xfId="0" applyNumberFormat="1" applyFill="1" applyBorder="1" applyAlignment="1" applyProtection="1">
      <alignment horizontal="left" vertical="top" wrapText="1"/>
      <protection locked="0"/>
    </xf>
    <xf numFmtId="0" fontId="0" fillId="35" borderId="22" xfId="0" applyNumberFormat="1" applyFill="1" applyBorder="1" applyAlignment="1" applyProtection="1">
      <alignment horizontal="left" vertical="top" wrapText="1"/>
      <protection locked="0"/>
    </xf>
    <xf numFmtId="0" fontId="0" fillId="35" borderId="0" xfId="0" applyNumberFormat="1" applyFill="1" applyBorder="1" applyAlignment="1" applyProtection="1">
      <alignment horizontal="left" vertical="top" wrapText="1"/>
      <protection locked="0"/>
    </xf>
    <xf numFmtId="0" fontId="0" fillId="35" borderId="23" xfId="0" applyNumberFormat="1" applyFill="1" applyBorder="1" applyAlignment="1" applyProtection="1">
      <alignment horizontal="left" vertical="top" wrapText="1"/>
      <protection locked="0"/>
    </xf>
    <xf numFmtId="0" fontId="0" fillId="35" borderId="24" xfId="0" applyNumberFormat="1" applyFill="1" applyBorder="1" applyAlignment="1" applyProtection="1">
      <alignment horizontal="left" vertical="top" wrapText="1"/>
      <protection locked="0"/>
    </xf>
    <xf numFmtId="0" fontId="0" fillId="35" borderId="25" xfId="0" applyNumberFormat="1" applyFill="1" applyBorder="1" applyAlignment="1" applyProtection="1">
      <alignment horizontal="left" vertical="top" wrapText="1"/>
      <protection locked="0"/>
    </xf>
    <xf numFmtId="0" fontId="0" fillId="35" borderId="26" xfId="0" applyNumberFormat="1" applyFill="1" applyBorder="1" applyAlignment="1" applyProtection="1">
      <alignment horizontal="left" vertical="top" wrapText="1"/>
      <protection locked="0"/>
    </xf>
    <xf numFmtId="0" fontId="19" fillId="35" borderId="19" xfId="0" applyNumberFormat="1" applyFont="1" applyFill="1" applyBorder="1" applyAlignment="1" applyProtection="1">
      <alignment horizontal="left" vertical="top" wrapText="1"/>
      <protection locked="0"/>
    </xf>
    <xf numFmtId="0" fontId="19" fillId="35" borderId="20" xfId="0" applyNumberFormat="1" applyFont="1" applyFill="1" applyBorder="1" applyAlignment="1" applyProtection="1">
      <alignment horizontal="left" vertical="top" wrapText="1"/>
      <protection locked="0"/>
    </xf>
    <xf numFmtId="0" fontId="19" fillId="35" borderId="21" xfId="0" applyNumberFormat="1" applyFont="1" applyFill="1" applyBorder="1" applyAlignment="1" applyProtection="1">
      <alignment horizontal="left" vertical="top" wrapText="1"/>
      <protection locked="0"/>
    </xf>
    <xf numFmtId="0" fontId="19" fillId="35" borderId="22" xfId="0" applyNumberFormat="1" applyFont="1" applyFill="1" applyBorder="1" applyAlignment="1" applyProtection="1">
      <alignment horizontal="left" vertical="top" wrapText="1"/>
      <protection locked="0"/>
    </xf>
    <xf numFmtId="0" fontId="19" fillId="35" borderId="0" xfId="0" applyNumberFormat="1" applyFont="1" applyFill="1" applyBorder="1" applyAlignment="1" applyProtection="1">
      <alignment horizontal="left" vertical="top" wrapText="1"/>
      <protection locked="0"/>
    </xf>
    <xf numFmtId="0" fontId="19" fillId="35" borderId="23" xfId="0" applyNumberFormat="1" applyFont="1" applyFill="1" applyBorder="1" applyAlignment="1" applyProtection="1">
      <alignment horizontal="left" vertical="top" wrapText="1"/>
      <protection locked="0"/>
    </xf>
    <xf numFmtId="0" fontId="19" fillId="35" borderId="24" xfId="0" applyNumberFormat="1" applyFont="1" applyFill="1" applyBorder="1" applyAlignment="1" applyProtection="1">
      <alignment horizontal="left" vertical="top" wrapText="1"/>
      <protection locked="0"/>
    </xf>
    <xf numFmtId="0" fontId="19" fillId="35" borderId="25" xfId="0" applyNumberFormat="1" applyFont="1" applyFill="1" applyBorder="1" applyAlignment="1" applyProtection="1">
      <alignment horizontal="left" vertical="top" wrapText="1"/>
      <protection locked="0"/>
    </xf>
    <xf numFmtId="0" fontId="19" fillId="35" borderId="26" xfId="0" applyNumberFormat="1" applyFont="1" applyFill="1" applyBorder="1" applyAlignment="1" applyProtection="1">
      <alignment horizontal="left" vertical="top" wrapText="1"/>
      <protection locked="0"/>
    </xf>
    <xf numFmtId="49" fontId="9" fillId="34" borderId="11" xfId="0" applyNumberFormat="1" applyFont="1" applyFill="1" applyBorder="1" applyAlignment="1" applyProtection="1">
      <alignment horizontal="center" vertical="center"/>
      <protection/>
    </xf>
    <xf numFmtId="49" fontId="9" fillId="34" borderId="13" xfId="0" applyNumberFormat="1" applyFont="1" applyFill="1" applyBorder="1" applyAlignment="1" applyProtection="1">
      <alignment horizontal="center" vertical="center"/>
      <protection/>
    </xf>
    <xf numFmtId="20" fontId="9" fillId="34" borderId="11" xfId="0" applyNumberFormat="1" applyFont="1" applyFill="1" applyBorder="1" applyAlignment="1" applyProtection="1">
      <alignment horizontal="center" vertical="center"/>
      <protection/>
    </xf>
    <xf numFmtId="0" fontId="9" fillId="34" borderId="13" xfId="0" applyNumberFormat="1" applyFont="1" applyFill="1" applyBorder="1" applyAlignment="1" applyProtection="1">
      <alignment horizontal="center" vertical="center"/>
      <protection/>
    </xf>
    <xf numFmtId="0" fontId="10" fillId="37" borderId="11" xfId="0" applyNumberFormat="1" applyFont="1" applyFill="1" applyBorder="1" applyAlignment="1">
      <alignment horizontal="center" vertical="center"/>
    </xf>
    <xf numFmtId="0" fontId="10" fillId="37" borderId="13" xfId="0" applyNumberFormat="1" applyFont="1" applyFill="1" applyBorder="1" applyAlignment="1">
      <alignment horizontal="center" vertical="center"/>
    </xf>
    <xf numFmtId="1" fontId="10" fillId="37" borderId="11" xfId="0" applyNumberFormat="1" applyFont="1" applyFill="1" applyBorder="1" applyAlignment="1">
      <alignment horizontal="center" vertical="center"/>
    </xf>
    <xf numFmtId="1" fontId="10" fillId="37" borderId="13" xfId="0" applyNumberFormat="1" applyFont="1" applyFill="1" applyBorder="1" applyAlignment="1">
      <alignment horizontal="center" vertical="center"/>
    </xf>
    <xf numFmtId="20" fontId="9" fillId="34" borderId="10" xfId="0" applyNumberFormat="1" applyFont="1" applyFill="1" applyBorder="1" applyAlignment="1" applyProtection="1">
      <alignment horizontal="center" vertical="center"/>
      <protection/>
    </xf>
    <xf numFmtId="0" fontId="9" fillId="34" borderId="10" xfId="0" applyNumberFormat="1" applyFont="1" applyFill="1" applyBorder="1" applyAlignment="1" applyProtection="1">
      <alignment horizontal="center" vertical="center"/>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dxfs count="35">
    <dxf>
      <font>
        <color auto="1"/>
      </font>
      <fill>
        <patternFill>
          <bgColor indexed="53"/>
        </patternFill>
      </fill>
    </dxf>
    <dxf>
      <fill>
        <patternFill>
          <bgColor indexed="51"/>
        </patternFill>
      </fill>
    </dxf>
    <dxf>
      <fill>
        <patternFill>
          <bgColor indexed="11"/>
        </patternFill>
      </fill>
    </dxf>
    <dxf>
      <font>
        <color auto="1"/>
      </font>
    </dxf>
    <dxf>
      <fill>
        <patternFill>
          <bgColor indexed="10"/>
        </patternFill>
      </fill>
    </dxf>
    <dxf>
      <fill>
        <patternFill>
          <bgColor indexed="51"/>
        </patternFill>
      </fill>
    </dxf>
    <dxf>
      <fill>
        <patternFill>
          <bgColor indexed="11"/>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color auto="1"/>
      </font>
      <fill>
        <patternFill>
          <bgColor indexed="53"/>
        </patternFill>
      </fill>
    </dxf>
    <dxf>
      <fill>
        <patternFill>
          <bgColor indexed="51"/>
        </patternFill>
      </fill>
    </dxf>
    <dxf>
      <fill>
        <patternFill>
          <bgColor indexed="11"/>
        </patternFill>
      </fill>
    </dxf>
    <dxf>
      <font>
        <color auto="1"/>
      </font>
    </dxf>
    <dxf>
      <fill>
        <patternFill>
          <bgColor indexed="10"/>
        </patternFill>
      </fill>
    </dxf>
    <dxf>
      <fill>
        <patternFill>
          <bgColor indexed="51"/>
        </patternFill>
      </fill>
    </dxf>
    <dxf>
      <fill>
        <patternFill>
          <bgColor indexed="11"/>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indexed="34"/>
        </patternFill>
      </fill>
    </dxf>
    <dxf>
      <font>
        <b/>
        <i val="0"/>
      </font>
      <fill>
        <patternFill>
          <bgColor rgb="FFFFFF00"/>
        </patternFill>
      </fill>
      <border/>
    </dxf>
    <dxf>
      <font>
        <color auto="1"/>
      </font>
      <border/>
    </dxf>
    <dxf>
      <font>
        <color auto="1"/>
      </font>
      <fill>
        <patternFill>
          <bgColor rgb="FFFF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raffic/iweb/internet%20-%20signal%20manual/APPENDIX%206_1.pdf"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
  <sheetViews>
    <sheetView zoomScalePageLayoutView="0" workbookViewId="0" topLeftCell="A7">
      <selection activeCell="K5" sqref="K5"/>
    </sheetView>
  </sheetViews>
  <sheetFormatPr defaultColWidth="8.88671875" defaultRowHeight="15"/>
  <sheetData>
    <row r="1" spans="1:5" ht="15">
      <c r="A1" t="s">
        <v>0</v>
      </c>
      <c r="E1" s="5" t="s">
        <v>1</v>
      </c>
    </row>
  </sheetData>
  <sheetProtection/>
  <hyperlinks>
    <hyperlink ref="E1" r:id="rId1" display="click here."/>
  </hyperlinks>
  <printOptions/>
  <pageMargins left="0.75" right="0.75" top="1" bottom="1" header="0.5" footer="0.5"/>
  <pageSetup horizontalDpi="600" verticalDpi="600" orientation="portrait" r:id="rId6"/>
  <rowBreaks count="2" manualBreakCount="2">
    <brk id="34" max="255" man="1"/>
    <brk id="65" max="255" man="1"/>
  </rowBreaks>
  <legacyDrawing r:id="rId5"/>
  <oleObjects>
    <oleObject progId="Word.Document.8" shapeId="6137341" r:id="rId2"/>
    <oleObject progId="Word.Document.8" shapeId="6145265" r:id="rId3"/>
    <oleObject progId="Word.Document.8" shapeId="6151925" r:id="rId4"/>
  </oleObjects>
</worksheet>
</file>

<file path=xl/worksheets/sheet2.xml><?xml version="1.0" encoding="utf-8"?>
<worksheet xmlns="http://schemas.openxmlformats.org/spreadsheetml/2006/main" xmlns:r="http://schemas.openxmlformats.org/officeDocument/2006/relationships">
  <sheetPr>
    <pageSetUpPr fitToPage="1"/>
  </sheetPr>
  <dimension ref="A1:I44"/>
  <sheetViews>
    <sheetView showOutlineSymbols="0" zoomScale="87" zoomScaleNormal="87" zoomScalePageLayoutView="0" workbookViewId="0" topLeftCell="A1">
      <selection activeCell="A2" sqref="A2"/>
    </sheetView>
  </sheetViews>
  <sheetFormatPr defaultColWidth="8.6640625" defaultRowHeight="15"/>
  <cols>
    <col min="1" max="1" width="3.6640625" style="0" customWidth="1"/>
    <col min="2" max="2" width="6.6640625" style="0" customWidth="1"/>
    <col min="3" max="3" width="18.6640625" style="0" customWidth="1"/>
    <col min="4" max="7" width="10.88671875" style="0" customWidth="1"/>
  </cols>
  <sheetData>
    <row r="1" spans="1:9" ht="18">
      <c r="A1" s="40" t="s">
        <v>62</v>
      </c>
      <c r="B1" s="41"/>
      <c r="C1" s="41"/>
      <c r="D1" s="41"/>
      <c r="E1" s="41"/>
      <c r="F1" s="41"/>
      <c r="G1" s="41"/>
      <c r="H1" s="41"/>
      <c r="I1" s="41"/>
    </row>
    <row r="2" spans="2:9" ht="15">
      <c r="B2" s="42" t="s">
        <v>47</v>
      </c>
      <c r="C2" s="42"/>
      <c r="D2" s="42"/>
      <c r="E2" s="42"/>
      <c r="F2" s="42"/>
      <c r="G2" s="42"/>
      <c r="H2" s="42"/>
      <c r="I2" s="42"/>
    </row>
    <row r="3" spans="1:9" ht="15.75">
      <c r="A3" s="37" t="s">
        <v>31</v>
      </c>
      <c r="B3" s="37"/>
      <c r="C3" s="43" t="s">
        <v>55</v>
      </c>
      <c r="D3" s="43"/>
      <c r="E3" s="12" t="s">
        <v>32</v>
      </c>
      <c r="F3" s="18">
        <v>2</v>
      </c>
      <c r="G3" s="12" t="s">
        <v>33</v>
      </c>
      <c r="H3" s="43" t="s">
        <v>56</v>
      </c>
      <c r="I3" s="43"/>
    </row>
    <row r="4" spans="1:9" ht="15.75">
      <c r="A4" s="13"/>
      <c r="B4" s="13"/>
      <c r="C4" s="13"/>
      <c r="D4" s="14"/>
      <c r="E4" s="15"/>
      <c r="F4" s="15"/>
      <c r="G4" s="16"/>
      <c r="H4" s="14"/>
      <c r="I4" s="13"/>
    </row>
    <row r="5" spans="1:9" ht="15.75">
      <c r="A5" s="37" t="s">
        <v>41</v>
      </c>
      <c r="B5" s="37"/>
      <c r="C5" s="38" t="s">
        <v>44</v>
      </c>
      <c r="D5" s="38"/>
      <c r="E5" s="39" t="s">
        <v>42</v>
      </c>
      <c r="F5" s="39"/>
      <c r="G5" s="38" t="s">
        <v>57</v>
      </c>
      <c r="H5" s="38"/>
      <c r="I5" s="38"/>
    </row>
    <row r="6" ht="15.75" thickBot="1"/>
    <row r="7" spans="2:7" ht="22.5" customHeight="1" thickBot="1">
      <c r="B7" s="32" t="s">
        <v>3</v>
      </c>
      <c r="C7" s="33"/>
      <c r="D7" s="7" t="s">
        <v>4</v>
      </c>
      <c r="E7" s="8" t="s">
        <v>5</v>
      </c>
      <c r="F7" s="7" t="s">
        <v>53</v>
      </c>
      <c r="G7" s="7" t="s">
        <v>6</v>
      </c>
    </row>
    <row r="8" spans="1:7" ht="16.5" customHeight="1" thickBot="1">
      <c r="A8" s="13"/>
      <c r="B8" s="27" t="s">
        <v>48</v>
      </c>
      <c r="C8" s="28"/>
      <c r="D8" s="26">
        <v>2</v>
      </c>
      <c r="E8" s="26">
        <v>2</v>
      </c>
      <c r="F8" s="26">
        <v>3</v>
      </c>
      <c r="G8" s="26">
        <v>2</v>
      </c>
    </row>
    <row r="9" spans="1:7" ht="16.5" customHeight="1" thickBot="1">
      <c r="A9" s="13"/>
      <c r="B9" s="29"/>
      <c r="C9" s="28"/>
      <c r="D9" s="26"/>
      <c r="E9" s="26"/>
      <c r="F9" s="26"/>
      <c r="G9" s="26"/>
    </row>
    <row r="10" spans="1:7" ht="16.5" customHeight="1" thickBot="1">
      <c r="A10" s="13"/>
      <c r="B10" s="27" t="s">
        <v>7</v>
      </c>
      <c r="C10" s="28"/>
      <c r="D10" s="26">
        <v>35</v>
      </c>
      <c r="E10" s="26">
        <v>45</v>
      </c>
      <c r="F10" s="26">
        <v>60</v>
      </c>
      <c r="G10" s="26">
        <v>25</v>
      </c>
    </row>
    <row r="11" spans="1:7" ht="16.5" customHeight="1" thickBot="1">
      <c r="A11" s="13"/>
      <c r="B11" s="29"/>
      <c r="C11" s="28"/>
      <c r="D11" s="26"/>
      <c r="E11" s="26"/>
      <c r="F11" s="26"/>
      <c r="G11" s="26"/>
    </row>
    <row r="12" spans="1:7" ht="16.5" customHeight="1" thickBot="1">
      <c r="A12" s="13"/>
      <c r="B12" s="34" t="s">
        <v>8</v>
      </c>
      <c r="C12" s="35"/>
      <c r="D12" s="26">
        <v>200</v>
      </c>
      <c r="E12" s="26">
        <v>425</v>
      </c>
      <c r="F12" s="26">
        <v>500</v>
      </c>
      <c r="G12" s="26">
        <v>325</v>
      </c>
    </row>
    <row r="13" spans="1:7" ht="16.5" customHeight="1" thickBot="1">
      <c r="A13" s="13"/>
      <c r="B13" s="36"/>
      <c r="C13" s="35"/>
      <c r="D13" s="26"/>
      <c r="E13" s="26"/>
      <c r="F13" s="26"/>
      <c r="G13" s="26"/>
    </row>
    <row r="14" spans="1:7" ht="16.5" customHeight="1" thickBot="1">
      <c r="A14" s="13"/>
      <c r="B14" s="27" t="s">
        <v>49</v>
      </c>
      <c r="C14" s="28"/>
      <c r="D14" s="26">
        <v>6</v>
      </c>
      <c r="E14" s="26">
        <v>2</v>
      </c>
      <c r="F14" s="26">
        <v>3</v>
      </c>
      <c r="G14" s="26">
        <v>4</v>
      </c>
    </row>
    <row r="15" spans="1:7" ht="16.5" customHeight="1" thickBot="1">
      <c r="A15" s="13"/>
      <c r="B15" s="29"/>
      <c r="C15" s="28"/>
      <c r="D15" s="26"/>
      <c r="E15" s="26"/>
      <c r="F15" s="26"/>
      <c r="G15" s="26"/>
    </row>
    <row r="16" spans="1:7" ht="16.5" customHeight="1" thickBot="1">
      <c r="A16" s="13"/>
      <c r="B16" s="27" t="s">
        <v>54</v>
      </c>
      <c r="C16" s="28"/>
      <c r="D16" s="26">
        <v>35</v>
      </c>
      <c r="E16" s="26">
        <v>43</v>
      </c>
      <c r="F16" s="26">
        <v>55</v>
      </c>
      <c r="G16" s="26">
        <v>22</v>
      </c>
    </row>
    <row r="17" spans="1:7" ht="16.5" customHeight="1" thickBot="1">
      <c r="A17" s="13"/>
      <c r="B17" s="29"/>
      <c r="C17" s="28"/>
      <c r="D17" s="26"/>
      <c r="E17" s="26"/>
      <c r="F17" s="26"/>
      <c r="G17" s="26"/>
    </row>
    <row r="18" spans="1:7" ht="16.5" customHeight="1" thickBot="1">
      <c r="A18" s="13"/>
      <c r="B18" s="27" t="s">
        <v>50</v>
      </c>
      <c r="C18" s="28"/>
      <c r="D18" s="26">
        <v>3</v>
      </c>
      <c r="E18" s="26">
        <v>1</v>
      </c>
      <c r="F18" s="26">
        <v>2</v>
      </c>
      <c r="G18" s="26">
        <v>1</v>
      </c>
    </row>
    <row r="19" spans="1:7" ht="16.5" customHeight="1" thickBot="1">
      <c r="A19" s="13"/>
      <c r="B19" s="29"/>
      <c r="C19" s="28"/>
      <c r="D19" s="26"/>
      <c r="E19" s="26"/>
      <c r="F19" s="26"/>
      <c r="G19" s="26"/>
    </row>
    <row r="20" spans="1:7" ht="15.75" customHeight="1" thickTop="1">
      <c r="A20" s="17"/>
      <c r="B20" s="30" t="s">
        <v>51</v>
      </c>
      <c r="C20" s="31"/>
      <c r="D20" s="23" t="str">
        <f>IF((D7&lt;&gt;""),(IF((OR((D8&gt;=3),(OR((AND((D10&lt;21),(D12&lt;125))),(AND((D10&lt;26),(D10&gt;20),(D12&lt;150))),(AND((D10&lt;31),(D10&gt;25),(D12&lt;200))),(AND((D10&lt;36),(D10&gt;30),(D12&lt;250))),(AND((D10&lt;41),(D10&gt;35),(D12&lt;325))),(AND((D10&lt;46),(D10&gt;40),(D12&lt;400))),(AND((D10&lt;51),(D10&gt;45),(D12&lt;475))),(AND((D10&lt;56),(D10&gt;50),(D12&lt;550))))),(D14&gt;=5),(D16&gt;=48),(D10&gt;=50),(D18&gt;=2))),"Protected Only",IF((AND((D10&gt;=45),(D12&gt;=400))),"Prot.Only w/condition (see note)",IF((D16&gt;=29),"Protected/Permissive","Capacity Warrants Rule")))),"")</f>
        <v>Protected Only</v>
      </c>
      <c r="E20" s="23" t="str">
        <f>IF((E7&lt;&gt;""),(IF((OR((E8&gt;=3),(OR((AND((E10&lt;21),(E12&lt;125))),(AND((E10&lt;26),(E10&gt;20),(E12&lt;150))),(AND((E10&lt;31),(E10&gt;25),(E12&lt;200))),(AND((E10&lt;36),(E10&gt;30),(E12&lt;250))),(AND((E10&lt;41),(E10&gt;35),(E12&lt;325))),(AND((E10&lt;46),(E10&gt;40),(E12&lt;400))),(AND((E10&lt;51),(E10&gt;45),(E12&lt;475))),(AND((E10&lt;56),(E10&gt;50),(E12&lt;550))))),(E14&gt;=5),(E16&gt;=48),(E10&gt;=50),(E18&gt;=2))),"Protected Only",IF((AND((E10&gt;=45),(E12&gt;=400))),"Prot.Only w/condition (see note)",IF((E16&gt;=29),"Protected/Permissive","Capacity Warrants Rule")))),"")</f>
        <v>Prot.Only w/condition (see note)</v>
      </c>
      <c r="F20" s="23" t="str">
        <f>IF((F7&lt;&gt;""),(IF((OR((F8&gt;=3),(OR((AND((F10&lt;21),(F12&lt;125))),(AND((F10&lt;26),(F10&gt;20),(F12&lt;150))),(AND((F10&lt;31),(F10&gt;25),(F12&lt;200))),(AND((F10&lt;36),(F10&gt;30),(F12&lt;250))),(AND((F10&lt;41),(F10&gt;35),(F12&lt;325))),(AND((F10&lt;46),(F10&gt;40),(F12&lt;400))),(AND((F10&lt;51),(F10&gt;45),(F12&lt;475))),(AND((F10&lt;56),(F10&gt;50),(F12&lt;550))))),(F14&gt;=5),(F16&gt;=48),(F10&gt;=50),(F18&gt;=2))),"Protected Only",IF((AND((F10&gt;=45),(F12&gt;=400))),"Prot.Only w/condition (see note)",IF((F16&gt;=29),"Protected/Permissive","Capacity Warrants Rule")))),"")</f>
        <v>Protected Only</v>
      </c>
      <c r="G20" s="23" t="str">
        <f>IF((G7&lt;&gt;""),(IF((OR((G8&gt;=3),(OR((AND((G10&lt;21),(G12&lt;125))),(AND((G10&lt;26),(G10&gt;20),(G12&lt;150))),(AND((G10&lt;31),(G10&gt;25),(G12&lt;200))),(AND((G10&lt;36),(G10&gt;30),(G12&lt;250))),(AND((G10&lt;41),(G10&gt;35),(G12&lt;325))),(AND((G10&lt;46),(G10&gt;40),(G12&lt;400))),(AND((G10&lt;51),(G10&gt;45),(G12&lt;475))),(AND((G10&lt;56),(G10&gt;50),(G12&lt;550))))),(G14&gt;=5),(G16&gt;=48),(G10&gt;=50),(G18&gt;=2))),"Protected Only",IF((AND((G10&gt;=45),(G12&gt;=400))),"Prot.Only w/condition (see note)",IF((G16&gt;=29),"Protected/Permissive","Capacity Warrants Rule")))),"")</f>
        <v>Capacity Warrants Rule</v>
      </c>
    </row>
    <row r="21" spans="1:7" ht="15.75">
      <c r="A21" s="20"/>
      <c r="B21" s="30"/>
      <c r="C21" s="31"/>
      <c r="D21" s="24"/>
      <c r="E21" s="24"/>
      <c r="F21" s="24"/>
      <c r="G21" s="24"/>
    </row>
    <row r="22" spans="1:7" ht="16.5" thickBot="1">
      <c r="A22" s="20"/>
      <c r="B22" s="30"/>
      <c r="C22" s="31"/>
      <c r="D22" s="25"/>
      <c r="E22" s="25"/>
      <c r="F22" s="25"/>
      <c r="G22" s="25"/>
    </row>
    <row r="23" ht="15.75" thickTop="1"/>
    <row r="24" spans="2:9" ht="17.25" customHeight="1">
      <c r="B24" s="22" t="s">
        <v>52</v>
      </c>
      <c r="C24" s="22"/>
      <c r="D24" s="22"/>
      <c r="E24" s="22"/>
      <c r="F24" s="22"/>
      <c r="G24" s="22"/>
      <c r="H24" s="22"/>
      <c r="I24" s="22"/>
    </row>
    <row r="25" ht="15" hidden="1">
      <c r="C25" s="3"/>
    </row>
    <row r="26" spans="3:7" ht="15.75" hidden="1">
      <c r="C26" s="3"/>
      <c r="D26" s="21" t="b">
        <f>AND((D12&lt;&gt;0),(OR((AND((D10&lt;21),(D12&lt;125))),(AND((D10&lt;26),(D10&gt;20),(D12&lt;150))),(AND((D10&lt;31),(D10&gt;25),(D12&lt;200))),(AND((D10&lt;36),(D10&gt;30),(D12&lt;250))),(AND((D10&lt;41),(D10&gt;35),(D12&lt;325))),(AND((D10&lt;46),(D10&gt;40),(D12&lt;400))),(AND((D10&lt;51),(D10&gt;45),(D12&lt;475))),(AND((D10&lt;56),(D10&gt;50),(D12&lt;550))))))</f>
        <v>1</v>
      </c>
      <c r="E26" s="21" t="b">
        <f>AND((E12&lt;&gt;0),(OR((AND((E10&lt;21),(E12&lt;125))),(AND((E10&lt;26),(E10&gt;20),(E12&lt;150))),(AND((E10&lt;31),(E10&gt;25),(E12&lt;200))),(AND((E10&lt;36),(E10&gt;30),(E12&lt;250))),(AND((E10&lt;41),(E10&gt;35),(E12&lt;325))),(AND((E10&lt;46),(E10&gt;40),(E12&lt;400))),(AND((E10&lt;51),(E10&gt;45),(E12&lt;475))),(AND((E10&lt;56),(E10&gt;50),(E12&lt;550))))))</f>
        <v>0</v>
      </c>
      <c r="F26" s="21" t="b">
        <f>AND((F12&lt;&gt;0),(OR((AND((F10&lt;21),(F12&lt;125))),(AND((F10&lt;26),(F10&gt;20),(F12&lt;150))),(AND((F10&lt;31),(F10&gt;25),(F12&lt;200))),(AND((F10&lt;36),(F10&gt;30),(F12&lt;250))),(AND((F10&lt;41),(F10&gt;35),(F12&lt;325))),(AND((F10&lt;46),(F10&gt;40),(F12&lt;400))),(AND((F10&lt;51),(F10&gt;45),(F12&lt;475))),(AND((F10&lt;56),(F10&gt;50),(F12&lt;550))))))</f>
        <v>0</v>
      </c>
      <c r="G26" s="21" t="b">
        <f>AND((G12&lt;&gt;0),(OR((AND((G10&lt;21),(G12&lt;125))),(AND((G10&lt;26),(G10&gt;20),(G12&lt;150))),(AND((G10&lt;31),(G10&gt;25),(G12&lt;200))),(AND((G10&lt;36),(G10&gt;30),(G12&lt;250))),(AND((G10&lt;41),(G10&gt;35),(G12&lt;325))),(AND((G10&lt;46),(G10&gt;40),(G12&lt;400))),(AND((G10&lt;51),(G10&gt;45),(G12&lt;475))),(AND((G10&lt;56),(G10&gt;50),(G12&lt;550))))))</f>
        <v>0</v>
      </c>
    </row>
    <row r="27" spans="4:7" ht="15" hidden="1">
      <c r="D27" t="b">
        <f>AND((D20&lt;&gt;"Protected Only"),(D20&lt;&gt;"Capacity Warrants Rule"),(D7&lt;&gt;""))</f>
        <v>0</v>
      </c>
      <c r="E27" t="b">
        <f>AND((E20&lt;&gt;"Protected Only"),(E20&lt;&gt;"Capacity Warrants Rule"),(E7&lt;&gt;""))</f>
        <v>1</v>
      </c>
      <c r="F27" t="b">
        <f>AND((F20&lt;&gt;"Protected Only"),(F20&lt;&gt;"Capacity Warrants Rule"),(F7&lt;&gt;""))</f>
        <v>0</v>
      </c>
      <c r="G27" t="b">
        <f>AND((G20&lt;&gt;"Protected Only"),(G20&lt;&gt;"Capacity Warrants Rule"),(G7&lt;&gt;""))</f>
        <v>0</v>
      </c>
    </row>
    <row r="28" ht="15" hidden="1"/>
    <row r="40" spans="2:7" ht="15">
      <c r="B40" s="3"/>
      <c r="D40" s="2"/>
      <c r="E40" s="2"/>
      <c r="F40" s="2"/>
      <c r="G40" s="2"/>
    </row>
    <row r="44" spans="1:8" ht="15">
      <c r="A44" s="4" t="s">
        <v>9</v>
      </c>
      <c r="B44" s="1"/>
      <c r="C44" s="1"/>
      <c r="D44" s="1"/>
      <c r="E44" s="1"/>
      <c r="F44" s="1"/>
      <c r="G44" s="1"/>
      <c r="H44" s="1"/>
    </row>
  </sheetData>
  <sheetProtection/>
  <mergeCells count="46">
    <mergeCell ref="A5:B5"/>
    <mergeCell ref="C5:D5"/>
    <mergeCell ref="E5:F5"/>
    <mergeCell ref="G5:I5"/>
    <mergeCell ref="A1:I1"/>
    <mergeCell ref="B2:I2"/>
    <mergeCell ref="A3:B3"/>
    <mergeCell ref="C3:D3"/>
    <mergeCell ref="H3:I3"/>
    <mergeCell ref="E10:E11"/>
    <mergeCell ref="F10:F11"/>
    <mergeCell ref="G10:G11"/>
    <mergeCell ref="D8:D9"/>
    <mergeCell ref="E8:E9"/>
    <mergeCell ref="F8:F9"/>
    <mergeCell ref="G8:G9"/>
    <mergeCell ref="B14:C15"/>
    <mergeCell ref="D16:D17"/>
    <mergeCell ref="B7:C7"/>
    <mergeCell ref="D12:D13"/>
    <mergeCell ref="E12:E13"/>
    <mergeCell ref="F12:F13"/>
    <mergeCell ref="B12:C13"/>
    <mergeCell ref="B8:C9"/>
    <mergeCell ref="B10:C11"/>
    <mergeCell ref="D10:D11"/>
    <mergeCell ref="F18:F19"/>
    <mergeCell ref="G18:G19"/>
    <mergeCell ref="B16:C17"/>
    <mergeCell ref="B18:C19"/>
    <mergeCell ref="B20:C22"/>
    <mergeCell ref="G12:G13"/>
    <mergeCell ref="D14:D15"/>
    <mergeCell ref="E14:E15"/>
    <mergeCell ref="F14:F15"/>
    <mergeCell ref="G14:G15"/>
    <mergeCell ref="B24:I24"/>
    <mergeCell ref="D20:D22"/>
    <mergeCell ref="E20:E22"/>
    <mergeCell ref="F20:F22"/>
    <mergeCell ref="G20:G22"/>
    <mergeCell ref="E16:E17"/>
    <mergeCell ref="F16:F17"/>
    <mergeCell ref="G16:G17"/>
    <mergeCell ref="D18:D19"/>
    <mergeCell ref="E18:E19"/>
  </mergeCells>
  <conditionalFormatting sqref="D8:G9">
    <cfRule type="cellIs" priority="1" dxfId="32" operator="greaterThanOrEqual" stopIfTrue="1">
      <formula>3</formula>
    </cfRule>
  </conditionalFormatting>
  <conditionalFormatting sqref="D10:G11">
    <cfRule type="cellIs" priority="2" dxfId="32" operator="greaterThan" stopIfTrue="1">
      <formula>55</formula>
    </cfRule>
  </conditionalFormatting>
  <conditionalFormatting sqref="D12:D13">
    <cfRule type="expression" priority="3" dxfId="32" stopIfTrue="1">
      <formula>$D$26</formula>
    </cfRule>
  </conditionalFormatting>
  <conditionalFormatting sqref="D14:G15">
    <cfRule type="cellIs" priority="4" dxfId="32" operator="greaterThanOrEqual" stopIfTrue="1">
      <formula>5</formula>
    </cfRule>
  </conditionalFormatting>
  <conditionalFormatting sqref="D16:G17">
    <cfRule type="cellIs" priority="5" dxfId="32" operator="greaterThanOrEqual" stopIfTrue="1">
      <formula>48</formula>
    </cfRule>
  </conditionalFormatting>
  <conditionalFormatting sqref="D18:G19">
    <cfRule type="cellIs" priority="6" dxfId="32" operator="greaterThanOrEqual" stopIfTrue="1">
      <formula>2</formula>
    </cfRule>
  </conditionalFormatting>
  <conditionalFormatting sqref="E12:E13">
    <cfRule type="expression" priority="7" dxfId="32" stopIfTrue="1">
      <formula>$E$26</formula>
    </cfRule>
  </conditionalFormatting>
  <conditionalFormatting sqref="F12:F13">
    <cfRule type="expression" priority="8" dxfId="32" stopIfTrue="1">
      <formula>$F$26</formula>
    </cfRule>
  </conditionalFormatting>
  <conditionalFormatting sqref="G12:G13">
    <cfRule type="expression" priority="9" dxfId="32" stopIfTrue="1">
      <formula>$G$26</formula>
    </cfRule>
  </conditionalFormatting>
  <conditionalFormatting sqref="D20:G22">
    <cfRule type="cellIs" priority="10" dxfId="2" operator="equal" stopIfTrue="1">
      <formula>"Capacity Warrants Rule"</formula>
    </cfRule>
    <cfRule type="expression" priority="11" dxfId="1" stopIfTrue="1">
      <formula>D$27</formula>
    </cfRule>
    <cfRule type="cellIs" priority="12" dxfId="4" operator="equal" stopIfTrue="1">
      <formula>"Protected Only"</formula>
    </cfRule>
  </conditionalFormatting>
  <conditionalFormatting sqref="B24:I24">
    <cfRule type="expression" priority="13" dxfId="33" stopIfTrue="1">
      <formula>OR((D20="Prot.Only w/condition (see note)"),(E20="Prot.Only w/condition (see note)"),(F20="Prot.Only w/condition (see note)"),(G20="Prot.Only w/condition (see note)"))</formula>
    </cfRule>
  </conditionalFormatting>
  <printOptions horizontalCentered="1"/>
  <pageMargins left="0.5" right="0.5" top="0.75" bottom="0.75" header="0.5" footer="0.5"/>
  <pageSetup fitToHeight="1" fitToWidth="1" horizontalDpi="600" verticalDpi="600" orientation="portrait" scale="84" r:id="rId3"/>
  <rowBreaks count="1" manualBreakCount="1">
    <brk id="53" max="6553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54"/>
  <sheetViews>
    <sheetView showOutlineSymbols="0" zoomScale="87" zoomScaleNormal="87" zoomScalePageLayoutView="0" workbookViewId="0" topLeftCell="A1">
      <selection activeCell="J13" sqref="J13"/>
    </sheetView>
  </sheetViews>
  <sheetFormatPr defaultColWidth="8.6640625" defaultRowHeight="15"/>
  <cols>
    <col min="1" max="1" width="3.6640625" style="0" customWidth="1"/>
    <col min="2" max="2" width="6.6640625" style="0" customWidth="1"/>
    <col min="3" max="3" width="8.6640625" style="0" customWidth="1"/>
    <col min="4" max="9" width="10.3359375" style="0" customWidth="1"/>
  </cols>
  <sheetData>
    <row r="1" spans="1:9" ht="18">
      <c r="A1" s="40" t="s">
        <v>61</v>
      </c>
      <c r="B1" s="41"/>
      <c r="C1" s="41"/>
      <c r="D1" s="41"/>
      <c r="E1" s="41"/>
      <c r="F1" s="41"/>
      <c r="G1" s="41"/>
      <c r="H1" s="41"/>
      <c r="I1" s="41"/>
    </row>
    <row r="2" spans="2:9" ht="15">
      <c r="B2" s="42" t="s">
        <v>47</v>
      </c>
      <c r="C2" s="42"/>
      <c r="D2" s="42"/>
      <c r="E2" s="42"/>
      <c r="F2" s="42"/>
      <c r="G2" s="42"/>
      <c r="H2" s="42"/>
      <c r="I2" s="42"/>
    </row>
    <row r="3" spans="1:9" ht="15.75">
      <c r="A3" s="37" t="s">
        <v>31</v>
      </c>
      <c r="B3" s="37"/>
      <c r="C3" s="43" t="s">
        <v>2</v>
      </c>
      <c r="D3" s="43"/>
      <c r="E3" s="12" t="s">
        <v>32</v>
      </c>
      <c r="F3" s="18">
        <v>1</v>
      </c>
      <c r="G3" s="12" t="s">
        <v>33</v>
      </c>
      <c r="H3" s="43" t="s">
        <v>40</v>
      </c>
      <c r="I3" s="43"/>
    </row>
    <row r="4" ht="15.75">
      <c r="A4" s="13"/>
    </row>
    <row r="5" spans="1:9" ht="15.75">
      <c r="A5" s="37" t="s">
        <v>3</v>
      </c>
      <c r="B5" s="37"/>
      <c r="C5" s="37"/>
      <c r="D5" s="37"/>
      <c r="E5" s="43" t="s">
        <v>43</v>
      </c>
      <c r="F5" s="43"/>
      <c r="G5" s="38"/>
      <c r="H5" s="13"/>
      <c r="I5" s="13"/>
    </row>
    <row r="6" spans="1:9" ht="15.75">
      <c r="A6" s="13"/>
      <c r="B6" s="13"/>
      <c r="C6" s="13"/>
      <c r="D6" s="14"/>
      <c r="E6" s="15"/>
      <c r="F6" s="15"/>
      <c r="G6" s="16"/>
      <c r="H6" s="14"/>
      <c r="I6" s="13"/>
    </row>
    <row r="7" spans="1:9" ht="15.75">
      <c r="A7" s="37" t="s">
        <v>41</v>
      </c>
      <c r="B7" s="37"/>
      <c r="C7" s="38" t="s">
        <v>44</v>
      </c>
      <c r="D7" s="38"/>
      <c r="E7" s="39" t="s">
        <v>42</v>
      </c>
      <c r="F7" s="39"/>
      <c r="G7" s="38" t="s">
        <v>57</v>
      </c>
      <c r="H7" s="38"/>
      <c r="I7" s="38"/>
    </row>
    <row r="8" ht="15.75" thickBot="1"/>
    <row r="9" spans="1:9" ht="15.75" thickBot="1">
      <c r="A9" s="34" t="s">
        <v>10</v>
      </c>
      <c r="B9" s="36"/>
      <c r="C9" s="51"/>
      <c r="D9" s="46" t="s">
        <v>34</v>
      </c>
      <c r="E9" s="49" t="s">
        <v>35</v>
      </c>
      <c r="F9" s="46" t="s">
        <v>36</v>
      </c>
      <c r="G9" s="46" t="s">
        <v>37</v>
      </c>
      <c r="H9" s="46" t="s">
        <v>38</v>
      </c>
      <c r="I9" s="46" t="s">
        <v>39</v>
      </c>
    </row>
    <row r="10" spans="1:9" ht="15.75" thickBot="1">
      <c r="A10" s="36"/>
      <c r="B10" s="36"/>
      <c r="C10" s="51"/>
      <c r="D10" s="46"/>
      <c r="E10" s="49"/>
      <c r="F10" s="46"/>
      <c r="G10" s="46"/>
      <c r="H10" s="46"/>
      <c r="I10" s="46"/>
    </row>
    <row r="11" spans="1:9" ht="15.75" customHeight="1">
      <c r="A11" s="13"/>
      <c r="B11" s="34" t="s">
        <v>11</v>
      </c>
      <c r="C11" s="52"/>
      <c r="D11" s="47">
        <v>15</v>
      </c>
      <c r="E11" s="47">
        <v>82</v>
      </c>
      <c r="F11" s="47">
        <v>53</v>
      </c>
      <c r="G11" s="47">
        <v>61</v>
      </c>
      <c r="H11" s="47">
        <v>198</v>
      </c>
      <c r="I11" s="47">
        <v>354</v>
      </c>
    </row>
    <row r="12" spans="1:9" ht="15.75" customHeight="1" thickBot="1">
      <c r="A12" s="13"/>
      <c r="B12" s="36"/>
      <c r="C12" s="51"/>
      <c r="D12" s="48"/>
      <c r="E12" s="48"/>
      <c r="F12" s="48"/>
      <c r="G12" s="48"/>
      <c r="H12" s="48"/>
      <c r="I12" s="48"/>
    </row>
    <row r="13" spans="1:9" ht="16.5" thickBot="1">
      <c r="A13" s="13"/>
      <c r="B13" s="34" t="s">
        <v>30</v>
      </c>
      <c r="C13" s="50"/>
      <c r="D13" s="26" t="s">
        <v>12</v>
      </c>
      <c r="E13" s="26" t="s">
        <v>12</v>
      </c>
      <c r="F13" s="26" t="s">
        <v>12</v>
      </c>
      <c r="G13" s="26" t="s">
        <v>12</v>
      </c>
      <c r="H13" s="26" t="s">
        <v>12</v>
      </c>
      <c r="I13" s="26" t="s">
        <v>12</v>
      </c>
    </row>
    <row r="14" spans="1:9" ht="16.5" thickBot="1">
      <c r="A14" s="13"/>
      <c r="B14" s="36"/>
      <c r="C14" s="51"/>
      <c r="D14" s="26"/>
      <c r="E14" s="26"/>
      <c r="F14" s="26"/>
      <c r="G14" s="26"/>
      <c r="H14" s="26"/>
      <c r="I14" s="26"/>
    </row>
    <row r="15" spans="1:9" ht="15.75" customHeight="1">
      <c r="A15" s="13"/>
      <c r="B15" s="34" t="s">
        <v>45</v>
      </c>
      <c r="C15" s="51"/>
      <c r="D15" s="47">
        <v>300</v>
      </c>
      <c r="E15" s="47">
        <v>603</v>
      </c>
      <c r="F15" s="47">
        <v>398</v>
      </c>
      <c r="G15" s="47">
        <v>373</v>
      </c>
      <c r="H15" s="47">
        <v>655</v>
      </c>
      <c r="I15" s="47">
        <v>677</v>
      </c>
    </row>
    <row r="16" spans="1:9" ht="15.75" customHeight="1" thickBot="1">
      <c r="A16" s="13"/>
      <c r="B16" s="36"/>
      <c r="C16" s="51"/>
      <c r="D16" s="48"/>
      <c r="E16" s="48"/>
      <c r="F16" s="48"/>
      <c r="G16" s="48"/>
      <c r="H16" s="48"/>
      <c r="I16" s="48"/>
    </row>
    <row r="17" spans="1:9" ht="15.75" customHeight="1" thickBot="1">
      <c r="A17" s="13"/>
      <c r="B17" s="34" t="s">
        <v>46</v>
      </c>
      <c r="C17" s="51"/>
      <c r="D17" s="26">
        <v>8</v>
      </c>
      <c r="E17" s="26">
        <v>8</v>
      </c>
      <c r="F17" s="26">
        <v>7</v>
      </c>
      <c r="G17" s="26">
        <v>7</v>
      </c>
      <c r="H17" s="26">
        <v>14</v>
      </c>
      <c r="I17" s="26">
        <v>14</v>
      </c>
    </row>
    <row r="18" spans="1:9" ht="15.75" customHeight="1" thickBot="1">
      <c r="A18" s="13"/>
      <c r="B18" s="36"/>
      <c r="C18" s="51"/>
      <c r="D18" s="26"/>
      <c r="E18" s="26"/>
      <c r="F18" s="26"/>
      <c r="G18" s="26"/>
      <c r="H18" s="26"/>
      <c r="I18" s="26"/>
    </row>
    <row r="19" spans="1:9" ht="15.75" customHeight="1" thickBot="1">
      <c r="A19" s="13"/>
      <c r="B19" s="34" t="s">
        <v>13</v>
      </c>
      <c r="C19" s="51"/>
      <c r="D19" s="26">
        <v>60</v>
      </c>
      <c r="E19" s="26">
        <v>60</v>
      </c>
      <c r="F19" s="26">
        <v>60</v>
      </c>
      <c r="G19" s="26">
        <v>60</v>
      </c>
      <c r="H19" s="26">
        <v>70</v>
      </c>
      <c r="I19" s="26">
        <v>70</v>
      </c>
    </row>
    <row r="20" spans="1:9" ht="15.75" customHeight="1" thickBot="1">
      <c r="A20" s="13"/>
      <c r="B20" s="36"/>
      <c r="C20" s="51"/>
      <c r="D20" s="26"/>
      <c r="E20" s="26"/>
      <c r="F20" s="26"/>
      <c r="G20" s="26"/>
      <c r="H20" s="26"/>
      <c r="I20" s="26"/>
    </row>
    <row r="21" spans="1:9" ht="15.75" customHeight="1" thickBot="1">
      <c r="A21" s="13"/>
      <c r="B21" s="34" t="s">
        <v>14</v>
      </c>
      <c r="C21" s="51"/>
      <c r="D21" s="26">
        <v>100</v>
      </c>
      <c r="E21" s="26">
        <v>100</v>
      </c>
      <c r="F21" s="26">
        <v>70</v>
      </c>
      <c r="G21" s="26">
        <v>70</v>
      </c>
      <c r="H21" s="26">
        <v>110</v>
      </c>
      <c r="I21" s="26">
        <v>110</v>
      </c>
    </row>
    <row r="22" spans="1:9" ht="15.75" customHeight="1" thickBot="1">
      <c r="A22" s="13"/>
      <c r="B22" s="36"/>
      <c r="C22" s="51"/>
      <c r="D22" s="26"/>
      <c r="E22" s="26"/>
      <c r="F22" s="26"/>
      <c r="G22" s="26"/>
      <c r="H22" s="26"/>
      <c r="I22" s="26"/>
    </row>
    <row r="23" spans="1:9" ht="15.75" customHeight="1" thickBot="1">
      <c r="A23" s="13"/>
      <c r="B23" s="34" t="s">
        <v>15</v>
      </c>
      <c r="C23" s="51"/>
      <c r="D23" s="26">
        <v>35</v>
      </c>
      <c r="E23" s="26">
        <v>35</v>
      </c>
      <c r="F23" s="26">
        <v>30</v>
      </c>
      <c r="G23" s="26">
        <v>30</v>
      </c>
      <c r="H23" s="26">
        <v>35</v>
      </c>
      <c r="I23" s="26">
        <v>35</v>
      </c>
    </row>
    <row r="24" spans="1:9" ht="15.75" customHeight="1" thickBot="1">
      <c r="A24" s="13"/>
      <c r="B24" s="36"/>
      <c r="C24" s="51"/>
      <c r="D24" s="26"/>
      <c r="E24" s="26"/>
      <c r="F24" s="26"/>
      <c r="G24" s="26"/>
      <c r="H24" s="26"/>
      <c r="I24" s="26"/>
    </row>
    <row r="25" spans="1:9" ht="15.75" customHeight="1" thickBot="1">
      <c r="A25" s="13"/>
      <c r="B25" s="34" t="s">
        <v>16</v>
      </c>
      <c r="C25" s="50"/>
      <c r="D25" s="26">
        <v>55</v>
      </c>
      <c r="E25" s="26">
        <v>55</v>
      </c>
      <c r="F25" s="26">
        <v>35</v>
      </c>
      <c r="G25" s="26">
        <v>35</v>
      </c>
      <c r="H25" s="26">
        <v>50</v>
      </c>
      <c r="I25" s="26">
        <v>50</v>
      </c>
    </row>
    <row r="26" spans="1:9" ht="15.75" customHeight="1" thickBot="1">
      <c r="A26" s="13"/>
      <c r="B26" s="36"/>
      <c r="C26" s="51"/>
      <c r="D26" s="26"/>
      <c r="E26" s="26"/>
      <c r="F26" s="26"/>
      <c r="G26" s="26"/>
      <c r="H26" s="26"/>
      <c r="I26" s="26"/>
    </row>
    <row r="27" spans="2:9" ht="15.75" hidden="1" thickBot="1">
      <c r="B27" s="3"/>
      <c r="D27" s="44">
        <f aca="true" t="shared" si="0" ref="D27:I27">IF(D17=0,0,+(D17/2)*(3600/D21))</f>
        <v>144</v>
      </c>
      <c r="E27" s="44">
        <f t="shared" si="0"/>
        <v>144</v>
      </c>
      <c r="F27" s="44">
        <f t="shared" si="0"/>
        <v>180</v>
      </c>
      <c r="G27" s="44">
        <f t="shared" si="0"/>
        <v>180</v>
      </c>
      <c r="H27" s="45">
        <f t="shared" si="0"/>
        <v>229.0909090909091</v>
      </c>
      <c r="I27" s="44">
        <f t="shared" si="0"/>
        <v>229.0909090909091</v>
      </c>
    </row>
    <row r="28" spans="2:9" ht="15.75" hidden="1" thickBot="1">
      <c r="B28" s="3" t="s">
        <v>17</v>
      </c>
      <c r="D28" s="44"/>
      <c r="E28" s="44"/>
      <c r="F28" s="44"/>
      <c r="G28" s="44"/>
      <c r="H28" s="45"/>
      <c r="I28" s="44"/>
    </row>
    <row r="29" spans="2:9" ht="15.75" hidden="1" thickBot="1">
      <c r="B29" s="3"/>
      <c r="D29" s="44">
        <f aca="true" t="shared" si="1" ref="D29:I29">+D11-D27</f>
        <v>-129</v>
      </c>
      <c r="E29" s="44">
        <f t="shared" si="1"/>
        <v>-62</v>
      </c>
      <c r="F29" s="44">
        <f t="shared" si="1"/>
        <v>-127</v>
      </c>
      <c r="G29" s="44">
        <f t="shared" si="1"/>
        <v>-119</v>
      </c>
      <c r="H29" s="44">
        <f t="shared" si="1"/>
        <v>-31.090909090909093</v>
      </c>
      <c r="I29" s="44">
        <f t="shared" si="1"/>
        <v>124.9090909090909</v>
      </c>
    </row>
    <row r="30" spans="2:9" ht="15.75" hidden="1" thickBot="1">
      <c r="B30" s="3" t="s">
        <v>18</v>
      </c>
      <c r="D30" s="44"/>
      <c r="E30" s="44"/>
      <c r="F30" s="44"/>
      <c r="G30" s="44"/>
      <c r="H30" s="44"/>
      <c r="I30" s="44"/>
    </row>
    <row r="31" spans="2:9" ht="15.75" hidden="1" thickBot="1">
      <c r="B31" s="3"/>
      <c r="D31" s="45">
        <f aca="true" t="shared" si="2" ref="D31:I31">+D11+D15</f>
        <v>315</v>
      </c>
      <c r="E31" s="45">
        <f t="shared" si="2"/>
        <v>685</v>
      </c>
      <c r="F31" s="45">
        <f t="shared" si="2"/>
        <v>451</v>
      </c>
      <c r="G31" s="45">
        <f t="shared" si="2"/>
        <v>434</v>
      </c>
      <c r="H31" s="45">
        <f t="shared" si="2"/>
        <v>853</v>
      </c>
      <c r="I31" s="45">
        <f t="shared" si="2"/>
        <v>1031</v>
      </c>
    </row>
    <row r="32" spans="2:9" ht="15.75" hidden="1" thickBot="1">
      <c r="B32" s="3" t="s">
        <v>19</v>
      </c>
      <c r="D32" s="45"/>
      <c r="E32" s="45"/>
      <c r="F32" s="45"/>
      <c r="G32" s="45"/>
      <c r="H32" s="45"/>
      <c r="I32" s="45"/>
    </row>
    <row r="33" spans="2:9" ht="15.75" hidden="1" thickBot="1">
      <c r="B33" s="3"/>
      <c r="D33" s="44">
        <f aca="true" t="shared" si="3" ref="D33:I33">+IF(D19=0,0,600*(D23/D19))</f>
        <v>350</v>
      </c>
      <c r="E33" s="44">
        <f t="shared" si="3"/>
        <v>350</v>
      </c>
      <c r="F33" s="44">
        <f t="shared" si="3"/>
        <v>300</v>
      </c>
      <c r="G33" s="44">
        <f t="shared" si="3"/>
        <v>300</v>
      </c>
      <c r="H33" s="44">
        <f t="shared" si="3"/>
        <v>300</v>
      </c>
      <c r="I33" s="44">
        <f t="shared" si="3"/>
        <v>300</v>
      </c>
    </row>
    <row r="34" spans="2:9" ht="15.75" hidden="1" thickBot="1">
      <c r="B34" s="3" t="s">
        <v>20</v>
      </c>
      <c r="D34" s="44"/>
      <c r="E34" s="44"/>
      <c r="F34" s="44"/>
      <c r="G34" s="44"/>
      <c r="H34" s="44"/>
      <c r="I34" s="44"/>
    </row>
    <row r="35" spans="2:9" ht="15.75" hidden="1" thickBot="1">
      <c r="B35" s="3"/>
      <c r="D35" s="45">
        <f aca="true" t="shared" si="4" ref="D35:I35">+D29+D15</f>
        <v>171</v>
      </c>
      <c r="E35" s="45">
        <f t="shared" si="4"/>
        <v>541</v>
      </c>
      <c r="F35" s="45">
        <f t="shared" si="4"/>
        <v>271</v>
      </c>
      <c r="G35" s="45">
        <f t="shared" si="4"/>
        <v>254</v>
      </c>
      <c r="H35" s="45">
        <f t="shared" si="4"/>
        <v>623.9090909090909</v>
      </c>
      <c r="I35" s="45">
        <f t="shared" si="4"/>
        <v>801.9090909090909</v>
      </c>
    </row>
    <row r="36" spans="2:9" ht="15.75" hidden="1" thickBot="1">
      <c r="B36" s="3" t="s">
        <v>21</v>
      </c>
      <c r="D36" s="45"/>
      <c r="E36" s="45"/>
      <c r="F36" s="45"/>
      <c r="G36" s="45"/>
      <c r="H36" s="45"/>
      <c r="I36" s="45"/>
    </row>
    <row r="37" spans="2:9" ht="15.75" hidden="1" thickBot="1">
      <c r="B37" s="3"/>
      <c r="D37" s="45">
        <f aca="true" t="shared" si="5" ref="D37:I37">+IF(D21=0,0,1200*(D25/D21))</f>
        <v>660</v>
      </c>
      <c r="E37" s="45">
        <f t="shared" si="5"/>
        <v>660</v>
      </c>
      <c r="F37" s="45">
        <f t="shared" si="5"/>
        <v>600</v>
      </c>
      <c r="G37" s="45">
        <f t="shared" si="5"/>
        <v>600</v>
      </c>
      <c r="H37" s="45">
        <f t="shared" si="5"/>
        <v>545.4545454545454</v>
      </c>
      <c r="I37" s="45">
        <f t="shared" si="5"/>
        <v>545.4545454545454</v>
      </c>
    </row>
    <row r="38" spans="2:9" ht="15.75" hidden="1" thickBot="1">
      <c r="B38" s="3" t="s">
        <v>22</v>
      </c>
      <c r="D38" s="45"/>
      <c r="E38" s="45"/>
      <c r="F38" s="45"/>
      <c r="G38" s="45"/>
      <c r="H38" s="45"/>
      <c r="I38" s="45"/>
    </row>
    <row r="39" spans="2:9" ht="15.75" hidden="1" thickBot="1">
      <c r="B39" s="3"/>
      <c r="D39" s="44">
        <f aca="true" t="shared" si="6" ref="D39:I39">+D29*D15</f>
        <v>-38700</v>
      </c>
      <c r="E39" s="44">
        <f t="shared" si="6"/>
        <v>-37386</v>
      </c>
      <c r="F39" s="44">
        <f t="shared" si="6"/>
        <v>-50546</v>
      </c>
      <c r="G39" s="44">
        <f t="shared" si="6"/>
        <v>-44387</v>
      </c>
      <c r="H39" s="44">
        <f t="shared" si="6"/>
        <v>-20364.545454545456</v>
      </c>
      <c r="I39" s="44">
        <f t="shared" si="6"/>
        <v>84563.45454545454</v>
      </c>
    </row>
    <row r="40" spans="2:9" ht="15.75" hidden="1" thickBot="1">
      <c r="B40" s="3" t="s">
        <v>23</v>
      </c>
      <c r="D40" s="44"/>
      <c r="E40" s="44"/>
      <c r="F40" s="44"/>
      <c r="G40" s="44"/>
      <c r="H40" s="44"/>
      <c r="I40" s="44"/>
    </row>
    <row r="41" spans="2:9" ht="15.75" customHeight="1">
      <c r="B41" s="3"/>
      <c r="D41" s="9"/>
      <c r="E41" s="9"/>
      <c r="F41" s="9"/>
      <c r="G41" s="9"/>
      <c r="H41" s="9"/>
      <c r="I41" s="9"/>
    </row>
    <row r="42" spans="1:9" ht="15.75">
      <c r="A42" s="13"/>
      <c r="B42" s="13" t="s">
        <v>24</v>
      </c>
      <c r="C42" s="13"/>
      <c r="D42" s="10" t="str">
        <f aca="true" t="shared" si="7" ref="D42:I42">IF(D21=0,"",IF((AND(OR((D11&lt;=100),(D15&lt;100)),(D31&lt;D33))),"Permissive",IF(AND(OR((AND((D11&gt;100),(D15&gt;100))),(AND((D13&gt;3600/D21*2),(D15&gt;100))),(D31&gt;=D33)),(OR((D35&lt;D37),(D39&lt;50000)))),"Prot./Perm","")))</f>
        <v>Permissive</v>
      </c>
      <c r="E42" s="10" t="str">
        <f t="shared" si="7"/>
        <v>Prot./Perm</v>
      </c>
      <c r="F42" s="10" t="str">
        <f t="shared" si="7"/>
        <v>Prot./Perm</v>
      </c>
      <c r="G42" s="10" t="str">
        <f t="shared" si="7"/>
        <v>Prot./Perm</v>
      </c>
      <c r="H42" s="10" t="str">
        <f t="shared" si="7"/>
        <v>Prot./Perm</v>
      </c>
      <c r="I42" s="10">
        <f t="shared" si="7"/>
      </c>
    </row>
    <row r="43" spans="1:9" ht="16.5" thickBot="1">
      <c r="A43" s="13"/>
      <c r="B43" s="13" t="s">
        <v>25</v>
      </c>
      <c r="C43" s="13"/>
      <c r="D43" s="11">
        <f>IF(D21=0,"",IF(OR((D35&gt;=D37),(D39&gt;=50000)),"Prot.Only**",""))</f>
      </c>
      <c r="E43" s="11">
        <f>IF(E21=0,"",IF(OR((E35&gt;=E37),(E39&gt;=50000)),"Prot.Only**",""))</f>
      </c>
      <c r="F43" s="11">
        <f>IF(F21=0,"",IF(OR((F35&gt;=F37),(F39&gt;=50000)),"Prot.Only**",""))</f>
      </c>
      <c r="G43" s="11">
        <f>IF(G21=0,"",IF(OR((G35&gt;=G37),(G39&gt;=50000)),"Prot.Only**",""))</f>
      </c>
      <c r="H43" s="11" t="str">
        <f>IF(H21=0,"",IF(OR((H35&gt;=H37),(H39&gt;=50000)),"Prot.Only",""))</f>
        <v>Prot.Only</v>
      </c>
      <c r="I43" s="11" t="str">
        <f>IF(I21=0,"",IF(OR((I35&gt;=I37),(I39&gt;=50000)),"Prot.Only",""))</f>
        <v>Prot.Only</v>
      </c>
    </row>
    <row r="44" spans="2:4" ht="15">
      <c r="B44" s="3"/>
      <c r="D44" s="6"/>
    </row>
    <row r="45" spans="1:2" ht="15">
      <c r="A45" s="19" t="s">
        <v>29</v>
      </c>
      <c r="B45" s="19"/>
    </row>
    <row r="46" spans="1:2" ht="15">
      <c r="A46" s="19" t="s">
        <v>26</v>
      </c>
      <c r="B46" s="19"/>
    </row>
    <row r="47" spans="1:2" ht="15">
      <c r="A47" s="19" t="s">
        <v>27</v>
      </c>
      <c r="B47" s="19"/>
    </row>
    <row r="48" spans="1:2" ht="15">
      <c r="A48" s="19" t="s">
        <v>28</v>
      </c>
      <c r="B48" s="19"/>
    </row>
    <row r="50" spans="2:9" ht="15">
      <c r="B50" s="1"/>
      <c r="C50" s="1"/>
      <c r="D50" s="1"/>
      <c r="E50" s="1"/>
      <c r="F50" s="1"/>
      <c r="G50" s="1"/>
      <c r="H50" s="1"/>
      <c r="I50" s="1"/>
    </row>
    <row r="51" spans="1:9" ht="15">
      <c r="A51" s="4"/>
      <c r="B51" s="1"/>
      <c r="C51" s="1"/>
      <c r="D51" s="1"/>
      <c r="E51" s="1"/>
      <c r="F51" s="1"/>
      <c r="G51" s="1"/>
      <c r="H51" s="1"/>
      <c r="I51" s="1"/>
    </row>
    <row r="52" spans="2:9" ht="15">
      <c r="B52" s="1"/>
      <c r="C52" s="1"/>
      <c r="D52" s="1"/>
      <c r="E52" s="1"/>
      <c r="F52" s="1"/>
      <c r="G52" s="1"/>
      <c r="H52" s="1"/>
      <c r="I52" s="1"/>
    </row>
    <row r="54" spans="2:9" ht="15">
      <c r="B54" s="1"/>
      <c r="C54" s="1"/>
      <c r="D54" s="1"/>
      <c r="E54" s="1"/>
      <c r="F54" s="1"/>
      <c r="G54" s="1"/>
      <c r="H54" s="1"/>
      <c r="I54" s="1"/>
    </row>
  </sheetData>
  <sheetProtection/>
  <mergeCells count="116">
    <mergeCell ref="B25:C26"/>
    <mergeCell ref="A9:C10"/>
    <mergeCell ref="B17:C18"/>
    <mergeCell ref="B19:C20"/>
    <mergeCell ref="B21:C22"/>
    <mergeCell ref="B23:C24"/>
    <mergeCell ref="B11:C12"/>
    <mergeCell ref="B13:C14"/>
    <mergeCell ref="B15:C16"/>
    <mergeCell ref="A1:I1"/>
    <mergeCell ref="A3:B3"/>
    <mergeCell ref="A5:D5"/>
    <mergeCell ref="A7:B7"/>
    <mergeCell ref="C7:D7"/>
    <mergeCell ref="E7:F7"/>
    <mergeCell ref="G7:I7"/>
    <mergeCell ref="B2:I2"/>
    <mergeCell ref="E5:G5"/>
    <mergeCell ref="C3:D3"/>
    <mergeCell ref="H3:I3"/>
    <mergeCell ref="D25:D26"/>
    <mergeCell ref="H21:H22"/>
    <mergeCell ref="I21:I22"/>
    <mergeCell ref="D23:D24"/>
    <mergeCell ref="E23:E24"/>
    <mergeCell ref="E25:E26"/>
    <mergeCell ref="F25:F26"/>
    <mergeCell ref="G25:G26"/>
    <mergeCell ref="H23:H24"/>
    <mergeCell ref="I23:I24"/>
    <mergeCell ref="D21:D22"/>
    <mergeCell ref="E21:E22"/>
    <mergeCell ref="H25:H26"/>
    <mergeCell ref="I25:I26"/>
    <mergeCell ref="F21:F22"/>
    <mergeCell ref="G21:G22"/>
    <mergeCell ref="F23:F24"/>
    <mergeCell ref="G23:G24"/>
    <mergeCell ref="H17:H18"/>
    <mergeCell ref="I17:I18"/>
    <mergeCell ref="D19:D20"/>
    <mergeCell ref="E19:E20"/>
    <mergeCell ref="F19:F20"/>
    <mergeCell ref="G19:G20"/>
    <mergeCell ref="H19:H20"/>
    <mergeCell ref="I19:I20"/>
    <mergeCell ref="D17:D18"/>
    <mergeCell ref="E17:E18"/>
    <mergeCell ref="D13:D14"/>
    <mergeCell ref="E13:E14"/>
    <mergeCell ref="F13:F14"/>
    <mergeCell ref="G13:G14"/>
    <mergeCell ref="G17:G18"/>
    <mergeCell ref="D15:D16"/>
    <mergeCell ref="E15:E16"/>
    <mergeCell ref="F15:F16"/>
    <mergeCell ref="G15:G16"/>
    <mergeCell ref="F17:F18"/>
    <mergeCell ref="D9:D10"/>
    <mergeCell ref="E9:E10"/>
    <mergeCell ref="F9:F10"/>
    <mergeCell ref="G9:G10"/>
    <mergeCell ref="D11:D12"/>
    <mergeCell ref="E11:E12"/>
    <mergeCell ref="F11:F12"/>
    <mergeCell ref="G11:G12"/>
    <mergeCell ref="H27:H28"/>
    <mergeCell ref="I27:I28"/>
    <mergeCell ref="H9:H10"/>
    <mergeCell ref="I9:I10"/>
    <mergeCell ref="H11:H12"/>
    <mergeCell ref="I11:I12"/>
    <mergeCell ref="H13:H14"/>
    <mergeCell ref="I13:I14"/>
    <mergeCell ref="H15:H16"/>
    <mergeCell ref="I15:I16"/>
    <mergeCell ref="F29:F30"/>
    <mergeCell ref="G29:G30"/>
    <mergeCell ref="D27:D28"/>
    <mergeCell ref="E27:E28"/>
    <mergeCell ref="F27:F28"/>
    <mergeCell ref="G27:G28"/>
    <mergeCell ref="H29:H30"/>
    <mergeCell ref="I29:I30"/>
    <mergeCell ref="D31:D32"/>
    <mergeCell ref="E31:E32"/>
    <mergeCell ref="F31:F32"/>
    <mergeCell ref="G31:G32"/>
    <mergeCell ref="H31:H32"/>
    <mergeCell ref="I31:I32"/>
    <mergeCell ref="D29:D30"/>
    <mergeCell ref="E29:E30"/>
    <mergeCell ref="D35:D36"/>
    <mergeCell ref="E35:E36"/>
    <mergeCell ref="F35:F36"/>
    <mergeCell ref="G35:G36"/>
    <mergeCell ref="D33:D34"/>
    <mergeCell ref="E33:E34"/>
    <mergeCell ref="F33:F34"/>
    <mergeCell ref="G33:G34"/>
    <mergeCell ref="H33:H34"/>
    <mergeCell ref="I33:I34"/>
    <mergeCell ref="H35:H36"/>
    <mergeCell ref="I35:I36"/>
    <mergeCell ref="H37:H38"/>
    <mergeCell ref="I37:I38"/>
    <mergeCell ref="H39:H40"/>
    <mergeCell ref="I39:I40"/>
    <mergeCell ref="D37:D38"/>
    <mergeCell ref="E37:E38"/>
    <mergeCell ref="D39:D40"/>
    <mergeCell ref="E39:E40"/>
    <mergeCell ref="F39:F40"/>
    <mergeCell ref="G39:G40"/>
    <mergeCell ref="F37:F38"/>
    <mergeCell ref="G37:G38"/>
  </mergeCells>
  <conditionalFormatting sqref="D41:I43">
    <cfRule type="expression" priority="1" dxfId="2" stopIfTrue="1">
      <formula>D$42="Permissive"</formula>
    </cfRule>
    <cfRule type="expression" priority="2" dxfId="1" stopIfTrue="1">
      <formula>AND((D$42="Prot./Perm"),(D$43=""))</formula>
    </cfRule>
    <cfRule type="expression" priority="3" dxfId="34" stopIfTrue="1">
      <formula>D$43&lt;&gt;""</formula>
    </cfRule>
  </conditionalFormatting>
  <printOptions horizontalCentered="1"/>
  <pageMargins left="0.5" right="0.5" top="0.75" bottom="0.75" header="0.5" footer="0.5"/>
  <pageSetup fitToHeight="1" fitToWidth="1" horizontalDpi="600" verticalDpi="600" orientation="portrait" scale="84" r:id="rId3"/>
  <rowBreaks count="1" manualBreakCount="1">
    <brk id="54" max="6553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45"/>
  <sheetViews>
    <sheetView showOutlineSymbols="0" zoomScale="87" zoomScaleNormal="87" zoomScalePageLayoutView="0" workbookViewId="0" topLeftCell="A1">
      <selection activeCell="D8" sqref="D8:D9"/>
    </sheetView>
  </sheetViews>
  <sheetFormatPr defaultColWidth="8.6640625" defaultRowHeight="15"/>
  <cols>
    <col min="1" max="1" width="3.6640625" style="0" customWidth="1"/>
    <col min="2" max="2" width="6.6640625" style="0" customWidth="1"/>
    <col min="3" max="3" width="18.6640625" style="0" customWidth="1"/>
    <col min="4" max="7" width="10.88671875" style="0" customWidth="1"/>
    <col min="8" max="9" width="8.6640625" style="0" customWidth="1"/>
    <col min="10" max="10" width="0.9921875" style="0" customWidth="1"/>
  </cols>
  <sheetData>
    <row r="1" spans="1:9" ht="18">
      <c r="A1" s="40" t="s">
        <v>62</v>
      </c>
      <c r="B1" s="41"/>
      <c r="C1" s="41"/>
      <c r="D1" s="41"/>
      <c r="E1" s="41"/>
      <c r="F1" s="41"/>
      <c r="G1" s="41"/>
      <c r="H1" s="41"/>
      <c r="I1" s="41"/>
    </row>
    <row r="2" spans="2:9" ht="15">
      <c r="B2" s="42" t="s">
        <v>47</v>
      </c>
      <c r="C2" s="42"/>
      <c r="D2" s="42"/>
      <c r="E2" s="42"/>
      <c r="F2" s="42"/>
      <c r="G2" s="42"/>
      <c r="H2" s="42"/>
      <c r="I2" s="42"/>
    </row>
    <row r="3" spans="1:9" ht="15.75">
      <c r="A3" s="37" t="s">
        <v>31</v>
      </c>
      <c r="B3" s="37"/>
      <c r="C3" s="43"/>
      <c r="D3" s="43"/>
      <c r="E3" s="12" t="s">
        <v>32</v>
      </c>
      <c r="F3" s="18"/>
      <c r="G3" s="12" t="s">
        <v>33</v>
      </c>
      <c r="H3" s="43"/>
      <c r="I3" s="43"/>
    </row>
    <row r="4" spans="1:9" ht="15.75">
      <c r="A4" s="13"/>
      <c r="B4" s="13"/>
      <c r="C4" s="13"/>
      <c r="D4" s="14"/>
      <c r="E4" s="15"/>
      <c r="F4" s="15"/>
      <c r="G4" s="16"/>
      <c r="H4" s="14"/>
      <c r="I4" s="13"/>
    </row>
    <row r="5" spans="1:9" ht="15.75">
      <c r="A5" s="37" t="s">
        <v>41</v>
      </c>
      <c r="B5" s="37"/>
      <c r="C5" s="38"/>
      <c r="D5" s="38"/>
      <c r="E5" s="39" t="s">
        <v>42</v>
      </c>
      <c r="F5" s="39"/>
      <c r="G5" s="38"/>
      <c r="H5" s="38"/>
      <c r="I5" s="38"/>
    </row>
    <row r="6" ht="15.75" thickBot="1"/>
    <row r="7" spans="2:7" ht="22.5" customHeight="1" thickBot="1">
      <c r="B7" s="32" t="s">
        <v>3</v>
      </c>
      <c r="C7" s="33"/>
      <c r="D7" s="7"/>
      <c r="E7" s="8"/>
      <c r="F7" s="7"/>
      <c r="G7" s="7"/>
    </row>
    <row r="8" spans="1:7" ht="16.5" customHeight="1" thickBot="1">
      <c r="A8" s="13"/>
      <c r="B8" s="27" t="s">
        <v>48</v>
      </c>
      <c r="C8" s="28"/>
      <c r="D8" s="26">
        <v>0</v>
      </c>
      <c r="E8" s="26">
        <v>0</v>
      </c>
      <c r="F8" s="26">
        <v>0</v>
      </c>
      <c r="G8" s="26">
        <v>0</v>
      </c>
    </row>
    <row r="9" spans="1:7" ht="16.5" customHeight="1" thickBot="1">
      <c r="A9" s="13"/>
      <c r="B9" s="29"/>
      <c r="C9" s="28"/>
      <c r="D9" s="26"/>
      <c r="E9" s="26"/>
      <c r="F9" s="26"/>
      <c r="G9" s="26"/>
    </row>
    <row r="10" spans="1:7" ht="16.5" customHeight="1" thickBot="1">
      <c r="A10" s="13"/>
      <c r="B10" s="27" t="s">
        <v>7</v>
      </c>
      <c r="C10" s="28"/>
      <c r="D10" s="26">
        <v>0</v>
      </c>
      <c r="E10" s="26">
        <v>0</v>
      </c>
      <c r="F10" s="26">
        <v>0</v>
      </c>
      <c r="G10" s="26">
        <v>0</v>
      </c>
    </row>
    <row r="11" spans="1:7" ht="16.5" customHeight="1" thickBot="1">
      <c r="A11" s="13"/>
      <c r="B11" s="29"/>
      <c r="C11" s="28"/>
      <c r="D11" s="26"/>
      <c r="E11" s="26"/>
      <c r="F11" s="26"/>
      <c r="G11" s="26"/>
    </row>
    <row r="12" spans="1:7" ht="16.5" customHeight="1" thickBot="1">
      <c r="A12" s="13"/>
      <c r="B12" s="34" t="s">
        <v>8</v>
      </c>
      <c r="C12" s="35"/>
      <c r="D12" s="26">
        <v>0</v>
      </c>
      <c r="E12" s="26">
        <v>0</v>
      </c>
      <c r="F12" s="26">
        <v>0</v>
      </c>
      <c r="G12" s="26">
        <v>0</v>
      </c>
    </row>
    <row r="13" spans="1:7" ht="16.5" customHeight="1" thickBot="1">
      <c r="A13" s="13"/>
      <c r="B13" s="36"/>
      <c r="C13" s="35"/>
      <c r="D13" s="26"/>
      <c r="E13" s="26"/>
      <c r="F13" s="26"/>
      <c r="G13" s="26"/>
    </row>
    <row r="14" spans="1:7" ht="16.5" customHeight="1" thickBot="1">
      <c r="A14" s="13"/>
      <c r="B14" s="27" t="s">
        <v>49</v>
      </c>
      <c r="C14" s="28"/>
      <c r="D14" s="26">
        <v>0</v>
      </c>
      <c r="E14" s="26">
        <v>0</v>
      </c>
      <c r="F14" s="26">
        <v>0</v>
      </c>
      <c r="G14" s="26">
        <v>0</v>
      </c>
    </row>
    <row r="15" spans="1:7" ht="16.5" customHeight="1" thickBot="1">
      <c r="A15" s="13"/>
      <c r="B15" s="29"/>
      <c r="C15" s="28"/>
      <c r="D15" s="26"/>
      <c r="E15" s="26"/>
      <c r="F15" s="26"/>
      <c r="G15" s="26"/>
    </row>
    <row r="16" spans="1:7" ht="16.5" customHeight="1" thickBot="1">
      <c r="A16" s="13"/>
      <c r="B16" s="27" t="s">
        <v>54</v>
      </c>
      <c r="C16" s="28"/>
      <c r="D16" s="26">
        <v>0</v>
      </c>
      <c r="E16" s="26">
        <v>0</v>
      </c>
      <c r="F16" s="26">
        <v>0</v>
      </c>
      <c r="G16" s="26">
        <v>0</v>
      </c>
    </row>
    <row r="17" spans="1:7" ht="16.5" customHeight="1" thickBot="1">
      <c r="A17" s="13"/>
      <c r="B17" s="29"/>
      <c r="C17" s="28"/>
      <c r="D17" s="26"/>
      <c r="E17" s="26"/>
      <c r="F17" s="26"/>
      <c r="G17" s="26"/>
    </row>
    <row r="18" spans="1:7" ht="16.5" customHeight="1" thickBot="1">
      <c r="A18" s="13"/>
      <c r="B18" s="27" t="s">
        <v>50</v>
      </c>
      <c r="C18" s="28"/>
      <c r="D18" s="26">
        <v>0</v>
      </c>
      <c r="E18" s="26">
        <v>0</v>
      </c>
      <c r="F18" s="26">
        <v>0</v>
      </c>
      <c r="G18" s="26">
        <v>0</v>
      </c>
    </row>
    <row r="19" spans="1:7" ht="16.5" customHeight="1" thickBot="1">
      <c r="A19" s="13"/>
      <c r="B19" s="29"/>
      <c r="C19" s="28"/>
      <c r="D19" s="26"/>
      <c r="E19" s="26"/>
      <c r="F19" s="26"/>
      <c r="G19" s="26"/>
    </row>
    <row r="20" spans="1:7" ht="15.75" customHeight="1" thickTop="1">
      <c r="A20" s="17"/>
      <c r="B20" s="30" t="s">
        <v>51</v>
      </c>
      <c r="C20" s="31"/>
      <c r="D20" s="23">
        <f>IF((D7&lt;&gt;""),(IF((OR((D8&gt;=3),(OR((AND((D10&lt;21),(D12&lt;125))),(AND((D10&lt;26),(D10&gt;20),(D12&lt;150))),(AND((D10&lt;31),(D10&gt;25),(D12&lt;200))),(AND((D10&lt;36),(D10&gt;30),(D12&lt;250))),(AND((D10&lt;41),(D10&gt;35),(D12&lt;325))),(AND((D10&lt;46),(D10&gt;40),(D12&lt;400))),(AND((D10&lt;51),(D10&gt;45),(D12&lt;475))),(AND((D10&lt;56),(D10&gt;50),(D12&lt;550))))),(D14&gt;=5),(D16&gt;=48),(D10&gt;=50),(D18&gt;=2))),"Protected Only",IF((AND((D10&gt;=45),(D12&gt;=400))),"Prot.Only w/condition (see note)",IF((D16&gt;=29),"Protected/Permissive","Capacity Warrants Rule")))),"")</f>
      </c>
      <c r="E20" s="23">
        <f>IF((E7&lt;&gt;""),(IF((OR((E8&gt;=3),(OR((AND((E10&lt;21),(E12&lt;125))),(AND((E10&lt;26),(E10&gt;20),(E12&lt;150))),(AND((E10&lt;31),(E10&gt;25),(E12&lt;200))),(AND((E10&lt;36),(E10&gt;30),(E12&lt;250))),(AND((E10&lt;41),(E10&gt;35),(E12&lt;325))),(AND((E10&lt;46),(E10&gt;40),(E12&lt;400))),(AND((E10&lt;51),(E10&gt;45),(E12&lt;475))),(AND((E10&lt;56),(E10&gt;50),(E12&lt;550))))),(E14&gt;=5),(E16&gt;=48),(E10&gt;=50),(E18&gt;=2))),"Protected Only",IF((AND((E10&gt;=45),(E12&gt;=400))),"Prot.Only w/condition (see note)",IF((E16&gt;=29),"Protected/Permissive","Capacity Warrants Rule")))),"")</f>
      </c>
      <c r="F20" s="23">
        <f>IF((F7&lt;&gt;""),(IF((OR((F8&gt;=3),(OR((AND((F10&lt;21),(F12&lt;125))),(AND((F10&lt;26),(F10&gt;20),(F12&lt;150))),(AND((F10&lt;31),(F10&gt;25),(F12&lt;200))),(AND((F10&lt;36),(F10&gt;30),(F12&lt;250))),(AND((F10&lt;41),(F10&gt;35),(F12&lt;325))),(AND((F10&lt;46),(F10&gt;40),(F12&lt;400))),(AND((F10&lt;51),(F10&gt;45),(F12&lt;475))),(AND((F10&lt;56),(F10&gt;50),(F12&lt;550))))),(F14&gt;=5),(F16&gt;=48),(F10&gt;=50),(F18&gt;=2))),"Protected Only",IF((AND((F10&gt;=45),(F12&gt;=400))),"Prot.Only w/condition (see note)",IF((F16&gt;=29),"Protected/Permissive","Capacity Warrants Rule")))),"")</f>
      </c>
      <c r="G20" s="23">
        <f>IF((G7&lt;&gt;""),(IF((OR((G8&gt;=3),(OR((AND((G10&lt;21),(G12&lt;125))),(AND((G10&lt;26),(G10&gt;20),(G12&lt;150))),(AND((G10&lt;31),(G10&gt;25),(G12&lt;200))),(AND((G10&lt;36),(G10&gt;30),(G12&lt;250))),(AND((G10&lt;41),(G10&gt;35),(G12&lt;325))),(AND((G10&lt;46),(G10&gt;40),(G12&lt;400))),(AND((G10&lt;51),(G10&gt;45),(G12&lt;475))),(AND((G10&lt;56),(G10&gt;50),(G12&lt;550))))),(G14&gt;=5),(G16&gt;=48),(G10&gt;=50),(G18&gt;=2))),"Protected Only",IF((AND((G10&gt;=45),(G12&gt;=400))),"Prot.Only w/condition (see note)",IF((G16&gt;=29),"Protected/Permissive","Capacity Warrants Rule")))),"")</f>
      </c>
    </row>
    <row r="21" spans="1:7" ht="15.75">
      <c r="A21" s="20"/>
      <c r="B21" s="30"/>
      <c r="C21" s="31"/>
      <c r="D21" s="24"/>
      <c r="E21" s="24"/>
      <c r="F21" s="24"/>
      <c r="G21" s="24"/>
    </row>
    <row r="22" spans="1:7" ht="16.5" thickBot="1">
      <c r="A22" s="20"/>
      <c r="B22" s="30"/>
      <c r="C22" s="31"/>
      <c r="D22" s="25"/>
      <c r="E22" s="25"/>
      <c r="F22" s="25"/>
      <c r="G22" s="25"/>
    </row>
    <row r="23" ht="15.75" thickTop="1"/>
    <row r="24" spans="2:9" ht="17.25" customHeight="1">
      <c r="B24" s="22" t="s">
        <v>52</v>
      </c>
      <c r="C24" s="22"/>
      <c r="D24" s="22"/>
      <c r="E24" s="22"/>
      <c r="F24" s="22"/>
      <c r="G24" s="22"/>
      <c r="H24" s="22"/>
      <c r="I24" s="22"/>
    </row>
    <row r="25" ht="15" hidden="1">
      <c r="C25" s="3"/>
    </row>
    <row r="26" spans="3:7" ht="15.75" hidden="1">
      <c r="C26" s="3"/>
      <c r="D26" s="21" t="b">
        <f>AND((D12&lt;&gt;0),(OR((AND((D10&lt;21),(D12&lt;125))),(AND((D10&lt;26),(D10&gt;20),(D12&lt;150))),(AND((D10&lt;31),(D10&gt;25),(D12&lt;200))),(AND((D10&lt;36),(D10&gt;30),(D12&lt;250))),(AND((D10&lt;41),(D10&gt;35),(D12&lt;325))),(AND((D10&lt;46),(D10&gt;40),(D12&lt;400))),(AND((D10&lt;51),(D10&gt;45),(D12&lt;475))),(AND((D10&lt;56),(D10&gt;50),(D12&lt;550))))))</f>
        <v>0</v>
      </c>
      <c r="E26" s="21" t="b">
        <f>AND((E12&lt;&gt;0),(OR((AND((E10&lt;21),(E12&lt;125))),(AND((E10&lt;26),(E10&gt;20),(E12&lt;150))),(AND((E10&lt;31),(E10&gt;25),(E12&lt;200))),(AND((E10&lt;36),(E10&gt;30),(E12&lt;250))),(AND((E10&lt;41),(E10&gt;35),(E12&lt;325))),(AND((E10&lt;46),(E10&gt;40),(E12&lt;400))),(AND((E10&lt;51),(E10&gt;45),(E12&lt;475))),(AND((E10&lt;56),(E10&gt;50),(E12&lt;550))))))</f>
        <v>0</v>
      </c>
      <c r="F26" s="21" t="b">
        <f>AND((F12&lt;&gt;0),(OR((AND((F10&lt;21),(F12&lt;125))),(AND((F10&lt;26),(F10&gt;20),(F12&lt;150))),(AND((F10&lt;31),(F10&gt;25),(F12&lt;200))),(AND((F10&lt;36),(F10&gt;30),(F12&lt;250))),(AND((F10&lt;41),(F10&gt;35),(F12&lt;325))),(AND((F10&lt;46),(F10&gt;40),(F12&lt;400))),(AND((F10&lt;51),(F10&gt;45),(F12&lt;475))),(AND((F10&lt;56),(F10&gt;50),(F12&lt;550))))))</f>
        <v>0</v>
      </c>
      <c r="G26" s="21" t="b">
        <f>AND((G12&lt;&gt;0),(OR((AND((G10&lt;21),(G12&lt;125))),(AND((G10&lt;26),(G10&gt;20),(G12&lt;150))),(AND((G10&lt;31),(G10&gt;25),(G12&lt;200))),(AND((G10&lt;36),(G10&gt;30),(G12&lt;250))),(AND((G10&lt;41),(G10&gt;35),(G12&lt;325))),(AND((G10&lt;46),(G10&gt;40),(G12&lt;400))),(AND((G10&lt;51),(G10&gt;45),(G12&lt;475))),(AND((G10&lt;56),(G10&gt;50),(G12&lt;550))))))</f>
        <v>0</v>
      </c>
    </row>
    <row r="27" spans="4:7" ht="15" hidden="1">
      <c r="D27" t="b">
        <f>AND((D20&lt;&gt;"Protected Only"),(D20&lt;&gt;"Capacity Warrants Rule"),(D7&lt;&gt;""))</f>
        <v>0</v>
      </c>
      <c r="E27" t="b">
        <f>AND((E20&lt;&gt;"Protected Only"),(E20&lt;&gt;"Capacity Warrants Rule"),(E7&lt;&gt;""))</f>
        <v>0</v>
      </c>
      <c r="F27" t="b">
        <f>AND((F20&lt;&gt;"Protected Only"),(F20&lt;&gt;"Capacity Warrants Rule"),(F7&lt;&gt;""))</f>
        <v>0</v>
      </c>
      <c r="G27" t="b">
        <f>AND((G20&lt;&gt;"Protected Only"),(G20&lt;&gt;"Capacity Warrants Rule"),(G7&lt;&gt;""))</f>
        <v>0</v>
      </c>
    </row>
    <row r="28" ht="15" hidden="1"/>
    <row r="30" spans="2:3" ht="15.75">
      <c r="B30" s="53" t="s">
        <v>59</v>
      </c>
      <c r="C30" s="53"/>
    </row>
    <row r="31" spans="2:9" ht="15">
      <c r="B31" s="54"/>
      <c r="C31" s="55"/>
      <c r="D31" s="55"/>
      <c r="E31" s="55"/>
      <c r="F31" s="55"/>
      <c r="G31" s="55"/>
      <c r="H31" s="55"/>
      <c r="I31" s="56"/>
    </row>
    <row r="32" spans="2:9" ht="15">
      <c r="B32" s="57"/>
      <c r="C32" s="58"/>
      <c r="D32" s="58"/>
      <c r="E32" s="58"/>
      <c r="F32" s="58"/>
      <c r="G32" s="58"/>
      <c r="H32" s="58"/>
      <c r="I32" s="59"/>
    </row>
    <row r="33" spans="2:9" ht="15">
      <c r="B33" s="57"/>
      <c r="C33" s="58"/>
      <c r="D33" s="58"/>
      <c r="E33" s="58"/>
      <c r="F33" s="58"/>
      <c r="G33" s="58"/>
      <c r="H33" s="58"/>
      <c r="I33" s="59"/>
    </row>
    <row r="34" spans="2:9" ht="15">
      <c r="B34" s="57"/>
      <c r="C34" s="58"/>
      <c r="D34" s="58"/>
      <c r="E34" s="58"/>
      <c r="F34" s="58"/>
      <c r="G34" s="58"/>
      <c r="H34" s="58"/>
      <c r="I34" s="59"/>
    </row>
    <row r="35" spans="2:9" ht="15">
      <c r="B35" s="57"/>
      <c r="C35" s="58"/>
      <c r="D35" s="58"/>
      <c r="E35" s="58"/>
      <c r="F35" s="58"/>
      <c r="G35" s="58"/>
      <c r="H35" s="58"/>
      <c r="I35" s="59"/>
    </row>
    <row r="36" spans="2:9" ht="15">
      <c r="B36" s="57"/>
      <c r="C36" s="58"/>
      <c r="D36" s="58"/>
      <c r="E36" s="58"/>
      <c r="F36" s="58"/>
      <c r="G36" s="58"/>
      <c r="H36" s="58"/>
      <c r="I36" s="59"/>
    </row>
    <row r="37" spans="2:9" ht="15">
      <c r="B37" s="57"/>
      <c r="C37" s="58"/>
      <c r="D37" s="58"/>
      <c r="E37" s="58"/>
      <c r="F37" s="58"/>
      <c r="G37" s="58"/>
      <c r="H37" s="58"/>
      <c r="I37" s="59"/>
    </row>
    <row r="38" spans="2:9" ht="15">
      <c r="B38" s="57"/>
      <c r="C38" s="58"/>
      <c r="D38" s="58"/>
      <c r="E38" s="58"/>
      <c r="F38" s="58"/>
      <c r="G38" s="58"/>
      <c r="H38" s="58"/>
      <c r="I38" s="59"/>
    </row>
    <row r="39" spans="2:9" ht="15">
      <c r="B39" s="57"/>
      <c r="C39" s="58"/>
      <c r="D39" s="58"/>
      <c r="E39" s="58"/>
      <c r="F39" s="58"/>
      <c r="G39" s="58"/>
      <c r="H39" s="58"/>
      <c r="I39" s="59"/>
    </row>
    <row r="40" spans="2:9" ht="15">
      <c r="B40" s="60"/>
      <c r="C40" s="61"/>
      <c r="D40" s="61"/>
      <c r="E40" s="61"/>
      <c r="F40" s="61"/>
      <c r="G40" s="61"/>
      <c r="H40" s="61"/>
      <c r="I40" s="62"/>
    </row>
    <row r="41" spans="2:7" ht="15">
      <c r="B41" s="3"/>
      <c r="D41" s="2"/>
      <c r="E41" s="2"/>
      <c r="F41" s="2"/>
      <c r="G41" s="2"/>
    </row>
    <row r="45" spans="1:8" ht="15">
      <c r="A45" s="4"/>
      <c r="B45" s="1"/>
      <c r="C45" s="1"/>
      <c r="D45" s="1"/>
      <c r="E45" s="1"/>
      <c r="F45" s="1"/>
      <c r="G45" s="1"/>
      <c r="H45" s="1"/>
    </row>
  </sheetData>
  <sheetProtection/>
  <mergeCells count="48">
    <mergeCell ref="B24:I24"/>
    <mergeCell ref="D20:D22"/>
    <mergeCell ref="E20:E22"/>
    <mergeCell ref="F20:F22"/>
    <mergeCell ref="G20:G22"/>
    <mergeCell ref="E16:E17"/>
    <mergeCell ref="F16:F17"/>
    <mergeCell ref="G16:G17"/>
    <mergeCell ref="D18:D19"/>
    <mergeCell ref="E18:E19"/>
    <mergeCell ref="F18:F19"/>
    <mergeCell ref="G18:G19"/>
    <mergeCell ref="B16:C17"/>
    <mergeCell ref="B18:C19"/>
    <mergeCell ref="B20:C22"/>
    <mergeCell ref="G12:G13"/>
    <mergeCell ref="D14:D15"/>
    <mergeCell ref="E14:E15"/>
    <mergeCell ref="F14:F15"/>
    <mergeCell ref="G14:G15"/>
    <mergeCell ref="B14:C15"/>
    <mergeCell ref="D16:D17"/>
    <mergeCell ref="B7:C7"/>
    <mergeCell ref="D12:D13"/>
    <mergeCell ref="E12:E13"/>
    <mergeCell ref="F12:F13"/>
    <mergeCell ref="B12:C13"/>
    <mergeCell ref="B8:C9"/>
    <mergeCell ref="B10:C11"/>
    <mergeCell ref="D10:D11"/>
    <mergeCell ref="E10:E11"/>
    <mergeCell ref="F10:F11"/>
    <mergeCell ref="G5:I5"/>
    <mergeCell ref="G10:G11"/>
    <mergeCell ref="D8:D9"/>
    <mergeCell ref="E8:E9"/>
    <mergeCell ref="F8:F9"/>
    <mergeCell ref="G8:G9"/>
    <mergeCell ref="B30:C30"/>
    <mergeCell ref="B31:I40"/>
    <mergeCell ref="A1:I1"/>
    <mergeCell ref="B2:I2"/>
    <mergeCell ref="A3:B3"/>
    <mergeCell ref="C3:D3"/>
    <mergeCell ref="H3:I3"/>
    <mergeCell ref="A5:B5"/>
    <mergeCell ref="C5:D5"/>
    <mergeCell ref="E5:F5"/>
  </mergeCells>
  <conditionalFormatting sqref="D8:G9">
    <cfRule type="cellIs" priority="1" dxfId="32" operator="greaterThanOrEqual" stopIfTrue="1">
      <formula>3</formula>
    </cfRule>
  </conditionalFormatting>
  <conditionalFormatting sqref="D10:G11">
    <cfRule type="cellIs" priority="2" dxfId="32" operator="greaterThan" stopIfTrue="1">
      <formula>55</formula>
    </cfRule>
  </conditionalFormatting>
  <conditionalFormatting sqref="D12:D13">
    <cfRule type="expression" priority="3" dxfId="32" stopIfTrue="1">
      <formula>$D$26</formula>
    </cfRule>
  </conditionalFormatting>
  <conditionalFormatting sqref="D14:G15">
    <cfRule type="cellIs" priority="4" dxfId="32" operator="greaterThanOrEqual" stopIfTrue="1">
      <formula>5</formula>
    </cfRule>
  </conditionalFormatting>
  <conditionalFormatting sqref="D16:G17">
    <cfRule type="cellIs" priority="5" dxfId="32" operator="greaterThanOrEqual" stopIfTrue="1">
      <formula>48</formula>
    </cfRule>
  </conditionalFormatting>
  <conditionalFormatting sqref="D18:G19">
    <cfRule type="cellIs" priority="6" dxfId="32" operator="greaterThanOrEqual" stopIfTrue="1">
      <formula>2</formula>
    </cfRule>
  </conditionalFormatting>
  <conditionalFormatting sqref="E12:E13">
    <cfRule type="expression" priority="7" dxfId="32" stopIfTrue="1">
      <formula>$E$26</formula>
    </cfRule>
  </conditionalFormatting>
  <conditionalFormatting sqref="F12:F13">
    <cfRule type="expression" priority="8" dxfId="32" stopIfTrue="1">
      <formula>$F$26</formula>
    </cfRule>
  </conditionalFormatting>
  <conditionalFormatting sqref="G12:G13">
    <cfRule type="expression" priority="9" dxfId="32" stopIfTrue="1">
      <formula>$G$26</formula>
    </cfRule>
  </conditionalFormatting>
  <conditionalFormatting sqref="D20:G22">
    <cfRule type="cellIs" priority="10" dxfId="2" operator="equal" stopIfTrue="1">
      <formula>"Capacity Warrants Rule"</formula>
    </cfRule>
    <cfRule type="expression" priority="11" dxfId="1" stopIfTrue="1">
      <formula>D$27</formula>
    </cfRule>
    <cfRule type="cellIs" priority="12" dxfId="4" operator="equal" stopIfTrue="1">
      <formula>"Protected Only"</formula>
    </cfRule>
  </conditionalFormatting>
  <conditionalFormatting sqref="B24:I24">
    <cfRule type="expression" priority="13" dxfId="33" stopIfTrue="1">
      <formula>OR((D20="Prot.Only w/condition (see note)"),(E20="Prot.Only w/condition (see note)"),(F20="Prot.Only w/condition (see note)"),(G20="Prot.Only w/condition (see note)"))</formula>
    </cfRule>
  </conditionalFormatting>
  <printOptions horizontalCentered="1"/>
  <pageMargins left="0.5" right="0.5" top="0.75" bottom="0.75" header="0.5" footer="0.5"/>
  <pageSetup fitToHeight="1" fitToWidth="1" horizontalDpi="600" verticalDpi="600" orientation="portrait" scale="88" r:id="rId3"/>
  <rowBreaks count="1" manualBreakCount="1">
    <brk id="53" max="6553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A61"/>
  <sheetViews>
    <sheetView tabSelected="1" showOutlineSymbols="0" zoomScale="87" zoomScaleNormal="87"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29" sqref="D29:D30"/>
    </sheetView>
  </sheetViews>
  <sheetFormatPr defaultColWidth="8.6640625" defaultRowHeight="15"/>
  <cols>
    <col min="1" max="3" width="6.21484375" style="0" customWidth="1"/>
    <col min="4" max="9" width="9.6640625" style="0" customWidth="1"/>
    <col min="10" max="12" width="9.88671875" style="0" customWidth="1"/>
  </cols>
  <sheetData>
    <row r="1" spans="4:12" ht="18">
      <c r="D1" s="40" t="s">
        <v>61</v>
      </c>
      <c r="E1" s="41"/>
      <c r="F1" s="41"/>
      <c r="G1" s="41"/>
      <c r="H1" s="41"/>
      <c r="I1" s="41"/>
      <c r="J1" s="41"/>
      <c r="K1" s="41"/>
      <c r="L1" s="41"/>
    </row>
    <row r="2" spans="5:12" ht="15">
      <c r="E2" s="42" t="s">
        <v>47</v>
      </c>
      <c r="F2" s="42"/>
      <c r="G2" s="42"/>
      <c r="H2" s="42"/>
      <c r="I2" s="42"/>
      <c r="J2" s="42"/>
      <c r="K2" s="42"/>
      <c r="L2" s="42"/>
    </row>
    <row r="3" spans="4:12" ht="15.75">
      <c r="D3" s="37" t="s">
        <v>31</v>
      </c>
      <c r="E3" s="37"/>
      <c r="F3" s="43"/>
      <c r="G3" s="43"/>
      <c r="H3" s="12" t="s">
        <v>32</v>
      </c>
      <c r="I3" s="18"/>
      <c r="J3" s="12" t="s">
        <v>33</v>
      </c>
      <c r="K3" s="43"/>
      <c r="L3" s="43"/>
    </row>
    <row r="4" spans="4:12" ht="15.75">
      <c r="D4" s="13"/>
      <c r="E4" s="13"/>
      <c r="F4" s="13"/>
      <c r="G4" s="13"/>
      <c r="H4" s="13"/>
      <c r="I4" s="13"/>
      <c r="J4" s="13"/>
      <c r="K4" s="13"/>
      <c r="L4" s="13"/>
    </row>
    <row r="5" spans="4:12" ht="15.75">
      <c r="D5" s="37" t="s">
        <v>3</v>
      </c>
      <c r="E5" s="37"/>
      <c r="F5" s="37"/>
      <c r="G5" s="37"/>
      <c r="H5" s="43"/>
      <c r="I5" s="43"/>
      <c r="J5" s="38"/>
      <c r="K5" s="13"/>
      <c r="L5" s="13"/>
    </row>
    <row r="6" spans="4:12" ht="15.75">
      <c r="D6" s="13"/>
      <c r="E6" s="13"/>
      <c r="F6" s="13"/>
      <c r="G6" s="14"/>
      <c r="H6" s="15"/>
      <c r="I6" s="15"/>
      <c r="J6" s="16"/>
      <c r="K6" s="14"/>
      <c r="L6" s="13"/>
    </row>
    <row r="7" spans="4:12" ht="15.75">
      <c r="D7" s="37" t="s">
        <v>41</v>
      </c>
      <c r="E7" s="37"/>
      <c r="F7" s="38"/>
      <c r="G7" s="38"/>
      <c r="H7" s="39" t="s">
        <v>42</v>
      </c>
      <c r="I7" s="39"/>
      <c r="J7" s="38"/>
      <c r="K7" s="38"/>
      <c r="L7" s="38"/>
    </row>
    <row r="8" ht="15.75" thickBot="1"/>
    <row r="9" spans="1:27" ht="15.75" customHeight="1" thickBot="1">
      <c r="A9" s="34" t="s">
        <v>10</v>
      </c>
      <c r="B9" s="34"/>
      <c r="C9" s="52"/>
      <c r="D9" s="72" t="s">
        <v>60</v>
      </c>
      <c r="E9" s="74">
        <v>0.041666666666666664</v>
      </c>
      <c r="F9" s="74">
        <v>0.08333333333333333</v>
      </c>
      <c r="G9" s="74">
        <v>0.125</v>
      </c>
      <c r="H9" s="74">
        <v>0.16666666666666666</v>
      </c>
      <c r="I9" s="74">
        <v>0.20833333333333334</v>
      </c>
      <c r="J9" s="74">
        <v>0.25</v>
      </c>
      <c r="K9" s="74">
        <v>0.2916666666666667</v>
      </c>
      <c r="L9" s="74">
        <v>0.3333333333333333</v>
      </c>
      <c r="M9" s="74">
        <v>0.375</v>
      </c>
      <c r="N9" s="74">
        <v>0.4166666666666667</v>
      </c>
      <c r="O9" s="74">
        <v>0.4583333333333333</v>
      </c>
      <c r="P9" s="74">
        <v>0.5</v>
      </c>
      <c r="Q9" s="74">
        <v>0.5416666666666666</v>
      </c>
      <c r="R9" s="74">
        <v>0.5833333333333334</v>
      </c>
      <c r="S9" s="74">
        <v>0.625</v>
      </c>
      <c r="T9" s="74">
        <v>0.6666666666666666</v>
      </c>
      <c r="U9" s="74">
        <v>0.7083333333333334</v>
      </c>
      <c r="V9" s="74">
        <v>0.75</v>
      </c>
      <c r="W9" s="74">
        <v>0.7916666666666666</v>
      </c>
      <c r="X9" s="74">
        <v>0.8333333333333334</v>
      </c>
      <c r="Y9" s="80">
        <v>0.875</v>
      </c>
      <c r="Z9" s="80">
        <v>0.9166666666666666</v>
      </c>
      <c r="AA9" s="80">
        <v>0.9583333333333334</v>
      </c>
    </row>
    <row r="10" spans="1:27" ht="15.75" customHeight="1" thickBot="1">
      <c r="A10" s="34"/>
      <c r="B10" s="34"/>
      <c r="C10" s="52"/>
      <c r="D10" s="73"/>
      <c r="E10" s="75"/>
      <c r="F10" s="75"/>
      <c r="G10" s="75"/>
      <c r="H10" s="75"/>
      <c r="I10" s="75"/>
      <c r="J10" s="75"/>
      <c r="K10" s="75"/>
      <c r="L10" s="75"/>
      <c r="M10" s="75"/>
      <c r="N10" s="75"/>
      <c r="O10" s="75"/>
      <c r="P10" s="75"/>
      <c r="Q10" s="75"/>
      <c r="R10" s="75"/>
      <c r="S10" s="75"/>
      <c r="T10" s="75"/>
      <c r="U10" s="75"/>
      <c r="V10" s="75"/>
      <c r="W10" s="75"/>
      <c r="X10" s="75"/>
      <c r="Y10" s="81"/>
      <c r="Z10" s="81"/>
      <c r="AA10" s="81"/>
    </row>
    <row r="11" spans="1:27" ht="15.75" customHeight="1" thickBot="1">
      <c r="A11" s="13"/>
      <c r="B11" s="34" t="s">
        <v>11</v>
      </c>
      <c r="C11" s="52"/>
      <c r="D11" s="47">
        <v>0</v>
      </c>
      <c r="E11" s="47">
        <v>0</v>
      </c>
      <c r="F11" s="47">
        <v>0</v>
      </c>
      <c r="G11" s="47">
        <v>0</v>
      </c>
      <c r="H11" s="47">
        <v>0</v>
      </c>
      <c r="I11" s="47">
        <v>0</v>
      </c>
      <c r="J11" s="47">
        <v>0</v>
      </c>
      <c r="K11" s="47">
        <v>0</v>
      </c>
      <c r="L11" s="47">
        <v>0</v>
      </c>
      <c r="M11" s="47">
        <v>0</v>
      </c>
      <c r="N11" s="47">
        <v>0</v>
      </c>
      <c r="O11" s="47">
        <v>0</v>
      </c>
      <c r="P11" s="47">
        <v>0</v>
      </c>
      <c r="Q11" s="47">
        <v>0</v>
      </c>
      <c r="R11" s="47">
        <v>0</v>
      </c>
      <c r="S11" s="47">
        <v>0</v>
      </c>
      <c r="T11" s="47">
        <v>0</v>
      </c>
      <c r="U11" s="47">
        <v>0</v>
      </c>
      <c r="V11" s="47">
        <v>0</v>
      </c>
      <c r="W11" s="47">
        <v>0</v>
      </c>
      <c r="X11" s="47">
        <v>0</v>
      </c>
      <c r="Y11" s="26">
        <v>0</v>
      </c>
      <c r="Z11" s="26">
        <v>0</v>
      </c>
      <c r="AA11" s="26">
        <v>0</v>
      </c>
    </row>
    <row r="12" spans="1:27" ht="15.75" customHeight="1" thickBot="1">
      <c r="A12" s="13"/>
      <c r="B12" s="34"/>
      <c r="C12" s="52"/>
      <c r="D12" s="48"/>
      <c r="E12" s="48"/>
      <c r="F12" s="48"/>
      <c r="G12" s="48"/>
      <c r="H12" s="48"/>
      <c r="I12" s="48"/>
      <c r="J12" s="48"/>
      <c r="K12" s="48"/>
      <c r="L12" s="48"/>
      <c r="M12" s="48"/>
      <c r="N12" s="48"/>
      <c r="O12" s="48"/>
      <c r="P12" s="48"/>
      <c r="Q12" s="48"/>
      <c r="R12" s="48"/>
      <c r="S12" s="48"/>
      <c r="T12" s="48"/>
      <c r="U12" s="48"/>
      <c r="V12" s="48"/>
      <c r="W12" s="48"/>
      <c r="X12" s="48"/>
      <c r="Y12" s="26"/>
      <c r="Z12" s="26"/>
      <c r="AA12" s="26"/>
    </row>
    <row r="13" spans="1:27" ht="16.5" customHeight="1" thickBot="1">
      <c r="A13" s="13"/>
      <c r="B13" s="34" t="s">
        <v>30</v>
      </c>
      <c r="C13" s="52"/>
      <c r="D13" s="47" t="s">
        <v>12</v>
      </c>
      <c r="E13" s="47" t="s">
        <v>12</v>
      </c>
      <c r="F13" s="47" t="s">
        <v>12</v>
      </c>
      <c r="G13" s="47" t="s">
        <v>12</v>
      </c>
      <c r="H13" s="47" t="s">
        <v>12</v>
      </c>
      <c r="I13" s="47" t="s">
        <v>12</v>
      </c>
      <c r="J13" s="47" t="s">
        <v>12</v>
      </c>
      <c r="K13" s="47" t="s">
        <v>12</v>
      </c>
      <c r="L13" s="47" t="s">
        <v>12</v>
      </c>
      <c r="M13" s="47" t="s">
        <v>12</v>
      </c>
      <c r="N13" s="47" t="s">
        <v>12</v>
      </c>
      <c r="O13" s="47" t="s">
        <v>12</v>
      </c>
      <c r="P13" s="47" t="s">
        <v>12</v>
      </c>
      <c r="Q13" s="47" t="s">
        <v>12</v>
      </c>
      <c r="R13" s="47" t="s">
        <v>12</v>
      </c>
      <c r="S13" s="47" t="s">
        <v>12</v>
      </c>
      <c r="T13" s="47" t="s">
        <v>12</v>
      </c>
      <c r="U13" s="47" t="s">
        <v>12</v>
      </c>
      <c r="V13" s="47" t="s">
        <v>12</v>
      </c>
      <c r="W13" s="47" t="s">
        <v>12</v>
      </c>
      <c r="X13" s="47" t="s">
        <v>12</v>
      </c>
      <c r="Y13" s="26" t="s">
        <v>12</v>
      </c>
      <c r="Z13" s="26" t="s">
        <v>12</v>
      </c>
      <c r="AA13" s="26" t="s">
        <v>12</v>
      </c>
    </row>
    <row r="14" spans="1:27" ht="16.5" customHeight="1" thickBot="1">
      <c r="A14" s="13"/>
      <c r="B14" s="34"/>
      <c r="C14" s="52"/>
      <c r="D14" s="48"/>
      <c r="E14" s="48"/>
      <c r="F14" s="48"/>
      <c r="G14" s="48"/>
      <c r="H14" s="48"/>
      <c r="I14" s="48"/>
      <c r="J14" s="48"/>
      <c r="K14" s="48"/>
      <c r="L14" s="48"/>
      <c r="M14" s="48"/>
      <c r="N14" s="48"/>
      <c r="O14" s="48"/>
      <c r="P14" s="48"/>
      <c r="Q14" s="48"/>
      <c r="R14" s="48"/>
      <c r="S14" s="48"/>
      <c r="T14" s="48"/>
      <c r="U14" s="48"/>
      <c r="V14" s="48"/>
      <c r="W14" s="48"/>
      <c r="X14" s="48"/>
      <c r="Y14" s="26"/>
      <c r="Z14" s="26"/>
      <c r="AA14" s="26"/>
    </row>
    <row r="15" spans="1:27" ht="15.75" customHeight="1" thickBot="1">
      <c r="A15" s="13"/>
      <c r="B15" s="34" t="s">
        <v>45</v>
      </c>
      <c r="C15" s="52"/>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47">
        <v>0</v>
      </c>
      <c r="W15" s="47">
        <v>0</v>
      </c>
      <c r="X15" s="47">
        <v>0</v>
      </c>
      <c r="Y15" s="26">
        <v>0</v>
      </c>
      <c r="Z15" s="26">
        <v>0</v>
      </c>
      <c r="AA15" s="26">
        <v>0</v>
      </c>
    </row>
    <row r="16" spans="1:27" ht="15.75" customHeight="1" thickBot="1">
      <c r="A16" s="13"/>
      <c r="B16" s="34"/>
      <c r="C16" s="52"/>
      <c r="D16" s="48"/>
      <c r="E16" s="48"/>
      <c r="F16" s="48"/>
      <c r="G16" s="48"/>
      <c r="H16" s="48"/>
      <c r="I16" s="48"/>
      <c r="J16" s="48"/>
      <c r="K16" s="48"/>
      <c r="L16" s="48"/>
      <c r="M16" s="48"/>
      <c r="N16" s="48"/>
      <c r="O16" s="48"/>
      <c r="P16" s="48"/>
      <c r="Q16" s="48"/>
      <c r="R16" s="48"/>
      <c r="S16" s="48"/>
      <c r="T16" s="48"/>
      <c r="U16" s="48"/>
      <c r="V16" s="48"/>
      <c r="W16" s="48"/>
      <c r="X16" s="48"/>
      <c r="Y16" s="26"/>
      <c r="Z16" s="26"/>
      <c r="AA16" s="26"/>
    </row>
    <row r="17" spans="1:27" ht="15.75" customHeight="1" thickBot="1">
      <c r="A17" s="13"/>
      <c r="B17" s="34" t="s">
        <v>58</v>
      </c>
      <c r="C17" s="52"/>
      <c r="D17" s="47">
        <v>0</v>
      </c>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26">
        <v>0</v>
      </c>
      <c r="Z17" s="26">
        <v>0</v>
      </c>
      <c r="AA17" s="26">
        <v>0</v>
      </c>
    </row>
    <row r="18" spans="1:27" ht="15.75" customHeight="1" thickBot="1">
      <c r="A18" s="13"/>
      <c r="B18" s="34"/>
      <c r="C18" s="52"/>
      <c r="D18" s="48"/>
      <c r="E18" s="48"/>
      <c r="F18" s="48"/>
      <c r="G18" s="48"/>
      <c r="H18" s="48"/>
      <c r="I18" s="48"/>
      <c r="J18" s="48"/>
      <c r="K18" s="48"/>
      <c r="L18" s="48"/>
      <c r="M18" s="48"/>
      <c r="N18" s="48"/>
      <c r="O18" s="48"/>
      <c r="P18" s="48"/>
      <c r="Q18" s="48"/>
      <c r="R18" s="48"/>
      <c r="S18" s="48"/>
      <c r="T18" s="48"/>
      <c r="U18" s="48"/>
      <c r="V18" s="48"/>
      <c r="W18" s="48"/>
      <c r="X18" s="48"/>
      <c r="Y18" s="26"/>
      <c r="Z18" s="26"/>
      <c r="AA18" s="26"/>
    </row>
    <row r="19" spans="1:27" ht="15.75" customHeight="1" thickBot="1">
      <c r="A19" s="13"/>
      <c r="B19" s="34" t="s">
        <v>13</v>
      </c>
      <c r="C19" s="52"/>
      <c r="D19" s="47">
        <v>0</v>
      </c>
      <c r="E19" s="47">
        <v>0</v>
      </c>
      <c r="F19" s="47">
        <v>0</v>
      </c>
      <c r="G19" s="47">
        <v>0</v>
      </c>
      <c r="H19" s="47">
        <v>0</v>
      </c>
      <c r="I19" s="47">
        <v>0</v>
      </c>
      <c r="J19" s="47">
        <v>0</v>
      </c>
      <c r="K19" s="47">
        <v>0</v>
      </c>
      <c r="L19" s="47">
        <v>0</v>
      </c>
      <c r="M19" s="47">
        <v>0</v>
      </c>
      <c r="N19" s="47">
        <v>0</v>
      </c>
      <c r="O19" s="47">
        <v>0</v>
      </c>
      <c r="P19" s="47">
        <v>0</v>
      </c>
      <c r="Q19" s="47">
        <v>0</v>
      </c>
      <c r="R19" s="47">
        <v>0</v>
      </c>
      <c r="S19" s="47">
        <v>0</v>
      </c>
      <c r="T19" s="47">
        <v>0</v>
      </c>
      <c r="U19" s="47">
        <v>0</v>
      </c>
      <c r="V19" s="47">
        <v>0</v>
      </c>
      <c r="W19" s="47">
        <v>0</v>
      </c>
      <c r="X19" s="47">
        <v>0</v>
      </c>
      <c r="Y19" s="26">
        <v>0</v>
      </c>
      <c r="Z19" s="26">
        <v>0</v>
      </c>
      <c r="AA19" s="26">
        <v>0</v>
      </c>
    </row>
    <row r="20" spans="1:27" ht="15.75" customHeight="1" thickBot="1">
      <c r="A20" s="13"/>
      <c r="B20" s="34"/>
      <c r="C20" s="52"/>
      <c r="D20" s="48"/>
      <c r="E20" s="48"/>
      <c r="F20" s="48"/>
      <c r="G20" s="48"/>
      <c r="H20" s="48"/>
      <c r="I20" s="48"/>
      <c r="J20" s="48"/>
      <c r="K20" s="48"/>
      <c r="L20" s="48"/>
      <c r="M20" s="48"/>
      <c r="N20" s="48"/>
      <c r="O20" s="48"/>
      <c r="P20" s="48"/>
      <c r="Q20" s="48"/>
      <c r="R20" s="48"/>
      <c r="S20" s="48"/>
      <c r="T20" s="48"/>
      <c r="U20" s="48"/>
      <c r="V20" s="48"/>
      <c r="W20" s="48"/>
      <c r="X20" s="48"/>
      <c r="Y20" s="26"/>
      <c r="Z20" s="26"/>
      <c r="AA20" s="26"/>
    </row>
    <row r="21" spans="1:27" ht="15.75" customHeight="1" thickBot="1">
      <c r="A21" s="13"/>
      <c r="B21" s="34" t="s">
        <v>14</v>
      </c>
      <c r="C21" s="52"/>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47">
        <v>0</v>
      </c>
      <c r="W21" s="47">
        <v>0</v>
      </c>
      <c r="X21" s="47">
        <v>0</v>
      </c>
      <c r="Y21" s="26">
        <v>0</v>
      </c>
      <c r="Z21" s="26">
        <v>0</v>
      </c>
      <c r="AA21" s="26">
        <v>0</v>
      </c>
    </row>
    <row r="22" spans="1:27" ht="15.75" customHeight="1" thickBot="1">
      <c r="A22" s="13"/>
      <c r="B22" s="34"/>
      <c r="C22" s="52"/>
      <c r="D22" s="48"/>
      <c r="E22" s="48"/>
      <c r="F22" s="48"/>
      <c r="G22" s="48"/>
      <c r="H22" s="48"/>
      <c r="I22" s="48"/>
      <c r="J22" s="48"/>
      <c r="K22" s="48"/>
      <c r="L22" s="48"/>
      <c r="M22" s="48"/>
      <c r="N22" s="48"/>
      <c r="O22" s="48"/>
      <c r="P22" s="48"/>
      <c r="Q22" s="48"/>
      <c r="R22" s="48"/>
      <c r="S22" s="48"/>
      <c r="T22" s="48"/>
      <c r="U22" s="48"/>
      <c r="V22" s="48"/>
      <c r="W22" s="48"/>
      <c r="X22" s="48"/>
      <c r="Y22" s="26"/>
      <c r="Z22" s="26"/>
      <c r="AA22" s="26"/>
    </row>
    <row r="23" spans="1:27" ht="15.75" customHeight="1" thickBot="1">
      <c r="A23" s="13"/>
      <c r="B23" s="34" t="s">
        <v>15</v>
      </c>
      <c r="C23" s="52"/>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7">
        <v>0</v>
      </c>
      <c r="Y23" s="26">
        <v>0</v>
      </c>
      <c r="Z23" s="26">
        <v>0</v>
      </c>
      <c r="AA23" s="26">
        <v>0</v>
      </c>
    </row>
    <row r="24" spans="1:27" ht="15.75" customHeight="1" thickBot="1">
      <c r="A24" s="13"/>
      <c r="B24" s="34"/>
      <c r="C24" s="52"/>
      <c r="D24" s="48"/>
      <c r="E24" s="48"/>
      <c r="F24" s="48"/>
      <c r="G24" s="48"/>
      <c r="H24" s="48"/>
      <c r="I24" s="48"/>
      <c r="J24" s="48"/>
      <c r="K24" s="48"/>
      <c r="L24" s="48"/>
      <c r="M24" s="48"/>
      <c r="N24" s="48"/>
      <c r="O24" s="48"/>
      <c r="P24" s="48"/>
      <c r="Q24" s="48"/>
      <c r="R24" s="48"/>
      <c r="S24" s="48"/>
      <c r="T24" s="48"/>
      <c r="U24" s="48"/>
      <c r="V24" s="48"/>
      <c r="W24" s="48"/>
      <c r="X24" s="48"/>
      <c r="Y24" s="26"/>
      <c r="Z24" s="26"/>
      <c r="AA24" s="26"/>
    </row>
    <row r="25" spans="1:27" ht="15.75" customHeight="1" thickBot="1">
      <c r="A25" s="13"/>
      <c r="B25" s="34" t="s">
        <v>16</v>
      </c>
      <c r="C25" s="52"/>
      <c r="D25" s="47">
        <v>0</v>
      </c>
      <c r="E25" s="47">
        <v>0</v>
      </c>
      <c r="F25" s="47">
        <v>0</v>
      </c>
      <c r="G25" s="47">
        <v>0</v>
      </c>
      <c r="H25" s="47">
        <v>0</v>
      </c>
      <c r="I25" s="47">
        <v>0</v>
      </c>
      <c r="J25" s="47">
        <v>0</v>
      </c>
      <c r="K25" s="47">
        <v>0</v>
      </c>
      <c r="L25" s="47">
        <v>0</v>
      </c>
      <c r="M25" s="47">
        <v>0</v>
      </c>
      <c r="N25" s="47">
        <v>0</v>
      </c>
      <c r="O25" s="47">
        <v>0</v>
      </c>
      <c r="P25" s="47">
        <v>0</v>
      </c>
      <c r="Q25" s="47">
        <v>0</v>
      </c>
      <c r="R25" s="47">
        <v>0</v>
      </c>
      <c r="S25" s="47">
        <v>0</v>
      </c>
      <c r="T25" s="47">
        <v>0</v>
      </c>
      <c r="U25" s="47">
        <v>0</v>
      </c>
      <c r="V25" s="47">
        <v>0</v>
      </c>
      <c r="W25" s="47">
        <v>0</v>
      </c>
      <c r="X25" s="47">
        <v>0</v>
      </c>
      <c r="Y25" s="26">
        <v>0</v>
      </c>
      <c r="Z25" s="26">
        <v>0</v>
      </c>
      <c r="AA25" s="26">
        <v>0</v>
      </c>
    </row>
    <row r="26" spans="1:27" ht="15.75" customHeight="1" thickBot="1">
      <c r="A26" s="13"/>
      <c r="B26" s="34"/>
      <c r="C26" s="52"/>
      <c r="D26" s="48"/>
      <c r="E26" s="48"/>
      <c r="F26" s="48"/>
      <c r="G26" s="48"/>
      <c r="H26" s="48"/>
      <c r="I26" s="48"/>
      <c r="J26" s="48"/>
      <c r="K26" s="48"/>
      <c r="L26" s="48"/>
      <c r="M26" s="48"/>
      <c r="N26" s="48"/>
      <c r="O26" s="48"/>
      <c r="P26" s="48"/>
      <c r="Q26" s="48"/>
      <c r="R26" s="48"/>
      <c r="S26" s="48"/>
      <c r="T26" s="48"/>
      <c r="U26" s="48"/>
      <c r="V26" s="48"/>
      <c r="W26" s="48"/>
      <c r="X26" s="48"/>
      <c r="Y26" s="26"/>
      <c r="Z26" s="26"/>
      <c r="AA26" s="26"/>
    </row>
    <row r="27" spans="1:27" ht="16.5" customHeight="1" thickBot="1">
      <c r="A27" s="13"/>
      <c r="B27" s="17"/>
      <c r="C27" s="13"/>
      <c r="D27" s="76">
        <f>IF(D17=0,0,+(D17/2)*(3600/D21))</f>
        <v>0</v>
      </c>
      <c r="E27" s="76">
        <f>IF(E17=0,0,+(E17/2)*(3600/E21))</f>
        <v>0</v>
      </c>
      <c r="F27" s="76">
        <f>IF(F17=0,0,+(F17/2)*(3600/F21))</f>
        <v>0</v>
      </c>
      <c r="G27" s="78">
        <f>IF(G17=0,0,+(G17/2)*(3600/G21))</f>
        <v>0</v>
      </c>
      <c r="H27" s="76">
        <f>IF(H17=0,0,+(H17/2)*(3600/H21))</f>
        <v>0</v>
      </c>
      <c r="I27" s="76">
        <f aca="true" t="shared" si="0" ref="I27:AA27">IF(I17=0,0,+(I17/2)*(3600/I21))</f>
        <v>0</v>
      </c>
      <c r="J27" s="76">
        <f t="shared" si="0"/>
        <v>0</v>
      </c>
      <c r="K27" s="76">
        <f t="shared" si="0"/>
        <v>0</v>
      </c>
      <c r="L27" s="76">
        <f t="shared" si="0"/>
        <v>0</v>
      </c>
      <c r="M27" s="76">
        <f t="shared" si="0"/>
        <v>0</v>
      </c>
      <c r="N27" s="76">
        <f t="shared" si="0"/>
        <v>0</v>
      </c>
      <c r="O27" s="76">
        <f t="shared" si="0"/>
        <v>0</v>
      </c>
      <c r="P27" s="76">
        <f t="shared" si="0"/>
        <v>0</v>
      </c>
      <c r="Q27" s="76">
        <f t="shared" si="0"/>
        <v>0</v>
      </c>
      <c r="R27" s="76">
        <f t="shared" si="0"/>
        <v>0</v>
      </c>
      <c r="S27" s="76">
        <f t="shared" si="0"/>
        <v>0</v>
      </c>
      <c r="T27" s="76">
        <f t="shared" si="0"/>
        <v>0</v>
      </c>
      <c r="U27" s="76">
        <f t="shared" si="0"/>
        <v>0</v>
      </c>
      <c r="V27" s="76">
        <f t="shared" si="0"/>
        <v>0</v>
      </c>
      <c r="W27" s="76">
        <f t="shared" si="0"/>
        <v>0</v>
      </c>
      <c r="X27" s="76">
        <f t="shared" si="0"/>
        <v>0</v>
      </c>
      <c r="Y27" s="44">
        <f t="shared" si="0"/>
        <v>0</v>
      </c>
      <c r="Z27" s="44">
        <f t="shared" si="0"/>
        <v>0</v>
      </c>
      <c r="AA27" s="44">
        <f t="shared" si="0"/>
        <v>0</v>
      </c>
    </row>
    <row r="28" spans="1:27" ht="16.5" customHeight="1" thickBot="1">
      <c r="A28" s="13"/>
      <c r="B28" s="17" t="s">
        <v>17</v>
      </c>
      <c r="C28" s="13"/>
      <c r="D28" s="77"/>
      <c r="E28" s="77"/>
      <c r="F28" s="77"/>
      <c r="G28" s="79"/>
      <c r="H28" s="77"/>
      <c r="I28" s="77"/>
      <c r="J28" s="77"/>
      <c r="K28" s="77"/>
      <c r="L28" s="77"/>
      <c r="M28" s="77"/>
      <c r="N28" s="77"/>
      <c r="O28" s="77"/>
      <c r="P28" s="77"/>
      <c r="Q28" s="77"/>
      <c r="R28" s="77"/>
      <c r="S28" s="77"/>
      <c r="T28" s="77"/>
      <c r="U28" s="77"/>
      <c r="V28" s="77"/>
      <c r="W28" s="77"/>
      <c r="X28" s="77"/>
      <c r="Y28" s="44"/>
      <c r="Z28" s="44"/>
      <c r="AA28" s="44"/>
    </row>
    <row r="29" spans="1:27" ht="16.5" customHeight="1">
      <c r="A29" s="13"/>
      <c r="B29" s="17"/>
      <c r="C29" s="13"/>
      <c r="D29" s="76">
        <f aca="true" t="shared" si="1" ref="D29:I29">IF((D11-D27)&gt;0,+D11-D27,0)</f>
        <v>0</v>
      </c>
      <c r="E29" s="76">
        <f t="shared" si="1"/>
        <v>0</v>
      </c>
      <c r="F29" s="76">
        <f t="shared" si="1"/>
        <v>0</v>
      </c>
      <c r="G29" s="76">
        <f t="shared" si="1"/>
        <v>0</v>
      </c>
      <c r="H29" s="76">
        <f t="shared" si="1"/>
        <v>0</v>
      </c>
      <c r="I29" s="76">
        <f t="shared" si="1"/>
        <v>0</v>
      </c>
      <c r="J29" s="76">
        <f>IF((J11-J27)&gt;0,+J11-J27,0)</f>
        <v>0</v>
      </c>
      <c r="K29" s="76">
        <f>IF((K11-K27)&gt;0,+K11-K27,0)</f>
        <v>0</v>
      </c>
      <c r="L29" s="76">
        <f>IF((L11-L27)&gt;0,+L11-L27,0)</f>
        <v>0</v>
      </c>
      <c r="M29" s="76">
        <f aca="true" t="shared" si="2" ref="M29:AA29">IF((M11-M27)&gt;0,+M11-M27,0)</f>
        <v>0</v>
      </c>
      <c r="N29" s="76">
        <f t="shared" si="2"/>
        <v>0</v>
      </c>
      <c r="O29" s="76">
        <f t="shared" si="2"/>
        <v>0</v>
      </c>
      <c r="P29" s="76">
        <f t="shared" si="2"/>
        <v>0</v>
      </c>
      <c r="Q29" s="76">
        <f t="shared" si="2"/>
        <v>0</v>
      </c>
      <c r="R29" s="76">
        <f t="shared" si="2"/>
        <v>0</v>
      </c>
      <c r="S29" s="76">
        <f t="shared" si="2"/>
        <v>0</v>
      </c>
      <c r="T29" s="76">
        <f t="shared" si="2"/>
        <v>0</v>
      </c>
      <c r="U29" s="76">
        <f t="shared" si="2"/>
        <v>0</v>
      </c>
      <c r="V29" s="76">
        <f t="shared" si="2"/>
        <v>0</v>
      </c>
      <c r="W29" s="76">
        <f t="shared" si="2"/>
        <v>0</v>
      </c>
      <c r="X29" s="76">
        <f t="shared" si="2"/>
        <v>0</v>
      </c>
      <c r="Y29" s="76">
        <f t="shared" si="2"/>
        <v>0</v>
      </c>
      <c r="Z29" s="76">
        <f t="shared" si="2"/>
        <v>0</v>
      </c>
      <c r="AA29" s="76">
        <f t="shared" si="2"/>
        <v>0</v>
      </c>
    </row>
    <row r="30" spans="1:27" ht="16.5" customHeight="1" thickBot="1">
      <c r="A30" s="13"/>
      <c r="B30" s="17" t="s">
        <v>18</v>
      </c>
      <c r="C30" s="13"/>
      <c r="D30" s="77"/>
      <c r="E30" s="77"/>
      <c r="F30" s="77"/>
      <c r="G30" s="77"/>
      <c r="H30" s="77"/>
      <c r="I30" s="77"/>
      <c r="J30" s="77"/>
      <c r="K30" s="77"/>
      <c r="L30" s="77"/>
      <c r="M30" s="77"/>
      <c r="N30" s="77"/>
      <c r="O30" s="77"/>
      <c r="P30" s="77"/>
      <c r="Q30" s="77"/>
      <c r="R30" s="77"/>
      <c r="S30" s="77"/>
      <c r="T30" s="77"/>
      <c r="U30" s="77"/>
      <c r="V30" s="77"/>
      <c r="W30" s="77"/>
      <c r="X30" s="77"/>
      <c r="Y30" s="77"/>
      <c r="Z30" s="77"/>
      <c r="AA30" s="77"/>
    </row>
    <row r="31" spans="1:27" ht="16.5" customHeight="1" thickBot="1">
      <c r="A31" s="13"/>
      <c r="B31" s="17"/>
      <c r="C31" s="13"/>
      <c r="D31" s="78">
        <f>+D11+D15</f>
        <v>0</v>
      </c>
      <c r="E31" s="78">
        <f>+E11+E15</f>
        <v>0</v>
      </c>
      <c r="F31" s="78">
        <f>+F11+F15</f>
        <v>0</v>
      </c>
      <c r="G31" s="78">
        <f>+G11+G15</f>
        <v>0</v>
      </c>
      <c r="H31" s="78">
        <f>+H11+H15</f>
        <v>0</v>
      </c>
      <c r="I31" s="78">
        <f aca="true" t="shared" si="3" ref="I31:AA31">+I11+I15</f>
        <v>0</v>
      </c>
      <c r="J31" s="78">
        <f t="shared" si="3"/>
        <v>0</v>
      </c>
      <c r="K31" s="78">
        <f t="shared" si="3"/>
        <v>0</v>
      </c>
      <c r="L31" s="78">
        <f t="shared" si="3"/>
        <v>0</v>
      </c>
      <c r="M31" s="78">
        <f t="shared" si="3"/>
        <v>0</v>
      </c>
      <c r="N31" s="78">
        <f t="shared" si="3"/>
        <v>0</v>
      </c>
      <c r="O31" s="78">
        <f t="shared" si="3"/>
        <v>0</v>
      </c>
      <c r="P31" s="78">
        <f t="shared" si="3"/>
        <v>0</v>
      </c>
      <c r="Q31" s="78">
        <f t="shared" si="3"/>
        <v>0</v>
      </c>
      <c r="R31" s="78">
        <f t="shared" si="3"/>
        <v>0</v>
      </c>
      <c r="S31" s="78">
        <f t="shared" si="3"/>
        <v>0</v>
      </c>
      <c r="T31" s="78">
        <f t="shared" si="3"/>
        <v>0</v>
      </c>
      <c r="U31" s="78">
        <f t="shared" si="3"/>
        <v>0</v>
      </c>
      <c r="V31" s="78">
        <f t="shared" si="3"/>
        <v>0</v>
      </c>
      <c r="W31" s="78">
        <f t="shared" si="3"/>
        <v>0</v>
      </c>
      <c r="X31" s="78">
        <f t="shared" si="3"/>
        <v>0</v>
      </c>
      <c r="Y31" s="45">
        <f t="shared" si="3"/>
        <v>0</v>
      </c>
      <c r="Z31" s="45">
        <f t="shared" si="3"/>
        <v>0</v>
      </c>
      <c r="AA31" s="45">
        <f t="shared" si="3"/>
        <v>0</v>
      </c>
    </row>
    <row r="32" spans="1:27" ht="16.5" customHeight="1" thickBot="1">
      <c r="A32" s="13"/>
      <c r="B32" s="17" t="s">
        <v>19</v>
      </c>
      <c r="C32" s="13"/>
      <c r="D32" s="79"/>
      <c r="E32" s="79"/>
      <c r="F32" s="79"/>
      <c r="G32" s="79"/>
      <c r="H32" s="79"/>
      <c r="I32" s="79"/>
      <c r="J32" s="79"/>
      <c r="K32" s="79"/>
      <c r="L32" s="79"/>
      <c r="M32" s="79"/>
      <c r="N32" s="79"/>
      <c r="O32" s="79"/>
      <c r="P32" s="79"/>
      <c r="Q32" s="79"/>
      <c r="R32" s="79"/>
      <c r="S32" s="79"/>
      <c r="T32" s="79"/>
      <c r="U32" s="79"/>
      <c r="V32" s="79"/>
      <c r="W32" s="79"/>
      <c r="X32" s="79"/>
      <c r="Y32" s="45"/>
      <c r="Z32" s="45"/>
      <c r="AA32" s="45"/>
    </row>
    <row r="33" spans="1:27" ht="16.5" customHeight="1" thickBot="1">
      <c r="A33" s="13"/>
      <c r="B33" s="17"/>
      <c r="C33" s="13"/>
      <c r="D33" s="76">
        <f>+IF(D19=0,0,600*(D23/D19))</f>
        <v>0</v>
      </c>
      <c r="E33" s="76">
        <f>+IF(E19=0,0,600*(E23/E19))</f>
        <v>0</v>
      </c>
      <c r="F33" s="76">
        <f>+IF(F19=0,0,600*(F23/F19))</f>
        <v>0</v>
      </c>
      <c r="G33" s="76">
        <f>+IF(G19=0,0,600*(G23/G19))</f>
        <v>0</v>
      </c>
      <c r="H33" s="76">
        <f>+IF(H19=0,0,600*(H23/H19))</f>
        <v>0</v>
      </c>
      <c r="I33" s="76">
        <f aca="true" t="shared" si="4" ref="I33:AA33">+IF(I19=0,0,600*(I23/I19))</f>
        <v>0</v>
      </c>
      <c r="J33" s="76">
        <f t="shared" si="4"/>
        <v>0</v>
      </c>
      <c r="K33" s="76">
        <f t="shared" si="4"/>
        <v>0</v>
      </c>
      <c r="L33" s="76">
        <f>+IF(L19=0,0,600*(L23/L19))</f>
        <v>0</v>
      </c>
      <c r="M33" s="76">
        <f t="shared" si="4"/>
        <v>0</v>
      </c>
      <c r="N33" s="76">
        <f t="shared" si="4"/>
        <v>0</v>
      </c>
      <c r="O33" s="76">
        <f t="shared" si="4"/>
        <v>0</v>
      </c>
      <c r="P33" s="76">
        <f t="shared" si="4"/>
        <v>0</v>
      </c>
      <c r="Q33" s="76">
        <f t="shared" si="4"/>
        <v>0</v>
      </c>
      <c r="R33" s="76">
        <f t="shared" si="4"/>
        <v>0</v>
      </c>
      <c r="S33" s="76">
        <f t="shared" si="4"/>
        <v>0</v>
      </c>
      <c r="T33" s="76">
        <f t="shared" si="4"/>
        <v>0</v>
      </c>
      <c r="U33" s="76">
        <f t="shared" si="4"/>
        <v>0</v>
      </c>
      <c r="V33" s="76">
        <f t="shared" si="4"/>
        <v>0</v>
      </c>
      <c r="W33" s="76">
        <f t="shared" si="4"/>
        <v>0</v>
      </c>
      <c r="X33" s="76">
        <f t="shared" si="4"/>
        <v>0</v>
      </c>
      <c r="Y33" s="44">
        <f t="shared" si="4"/>
        <v>0</v>
      </c>
      <c r="Z33" s="44">
        <f t="shared" si="4"/>
        <v>0</v>
      </c>
      <c r="AA33" s="44">
        <f t="shared" si="4"/>
        <v>0</v>
      </c>
    </row>
    <row r="34" spans="1:27" ht="16.5" customHeight="1" thickBot="1">
      <c r="A34" s="13"/>
      <c r="B34" s="17" t="s">
        <v>20</v>
      </c>
      <c r="C34" s="13"/>
      <c r="D34" s="77"/>
      <c r="E34" s="77"/>
      <c r="F34" s="77"/>
      <c r="G34" s="77"/>
      <c r="H34" s="77"/>
      <c r="I34" s="77"/>
      <c r="J34" s="77"/>
      <c r="K34" s="77"/>
      <c r="L34" s="77"/>
      <c r="M34" s="77"/>
      <c r="N34" s="77"/>
      <c r="O34" s="77"/>
      <c r="P34" s="77"/>
      <c r="Q34" s="77"/>
      <c r="R34" s="77"/>
      <c r="S34" s="77"/>
      <c r="T34" s="77"/>
      <c r="U34" s="77"/>
      <c r="V34" s="77"/>
      <c r="W34" s="77"/>
      <c r="X34" s="77"/>
      <c r="Y34" s="44"/>
      <c r="Z34" s="44"/>
      <c r="AA34" s="44"/>
    </row>
    <row r="35" spans="1:27" ht="16.5" customHeight="1" thickBot="1">
      <c r="A35" s="13"/>
      <c r="B35" s="17"/>
      <c r="C35" s="13"/>
      <c r="D35" s="78">
        <f>+D29+D15</f>
        <v>0</v>
      </c>
      <c r="E35" s="78">
        <f>+E29+E15</f>
        <v>0</v>
      </c>
      <c r="F35" s="78">
        <f>+F29+F15</f>
        <v>0</v>
      </c>
      <c r="G35" s="78">
        <f>+G29+G15</f>
        <v>0</v>
      </c>
      <c r="H35" s="78">
        <f>+H29+H15</f>
        <v>0</v>
      </c>
      <c r="I35" s="78">
        <f aca="true" t="shared" si="5" ref="I35:AA35">+I29+I15</f>
        <v>0</v>
      </c>
      <c r="J35" s="78">
        <f t="shared" si="5"/>
        <v>0</v>
      </c>
      <c r="K35" s="78">
        <f t="shared" si="5"/>
        <v>0</v>
      </c>
      <c r="L35" s="78">
        <f t="shared" si="5"/>
        <v>0</v>
      </c>
      <c r="M35" s="78">
        <f t="shared" si="5"/>
        <v>0</v>
      </c>
      <c r="N35" s="78">
        <f t="shared" si="5"/>
        <v>0</v>
      </c>
      <c r="O35" s="78">
        <f t="shared" si="5"/>
        <v>0</v>
      </c>
      <c r="P35" s="78">
        <f t="shared" si="5"/>
        <v>0</v>
      </c>
      <c r="Q35" s="78">
        <f t="shared" si="5"/>
        <v>0</v>
      </c>
      <c r="R35" s="78">
        <f t="shared" si="5"/>
        <v>0</v>
      </c>
      <c r="S35" s="78">
        <f t="shared" si="5"/>
        <v>0</v>
      </c>
      <c r="T35" s="78">
        <f t="shared" si="5"/>
        <v>0</v>
      </c>
      <c r="U35" s="78">
        <f t="shared" si="5"/>
        <v>0</v>
      </c>
      <c r="V35" s="78">
        <f t="shared" si="5"/>
        <v>0</v>
      </c>
      <c r="W35" s="78">
        <f t="shared" si="5"/>
        <v>0</v>
      </c>
      <c r="X35" s="78">
        <f t="shared" si="5"/>
        <v>0</v>
      </c>
      <c r="Y35" s="45">
        <f t="shared" si="5"/>
        <v>0</v>
      </c>
      <c r="Z35" s="45">
        <f t="shared" si="5"/>
        <v>0</v>
      </c>
      <c r="AA35" s="45">
        <f t="shared" si="5"/>
        <v>0</v>
      </c>
    </row>
    <row r="36" spans="1:27" ht="16.5" customHeight="1" thickBot="1">
      <c r="A36" s="13"/>
      <c r="B36" s="17" t="s">
        <v>21</v>
      </c>
      <c r="C36" s="13"/>
      <c r="D36" s="79"/>
      <c r="E36" s="79"/>
      <c r="F36" s="79"/>
      <c r="G36" s="79"/>
      <c r="H36" s="79"/>
      <c r="I36" s="79"/>
      <c r="J36" s="79"/>
      <c r="K36" s="79"/>
      <c r="L36" s="79"/>
      <c r="M36" s="79"/>
      <c r="N36" s="79"/>
      <c r="O36" s="79"/>
      <c r="P36" s="79"/>
      <c r="Q36" s="79"/>
      <c r="R36" s="79"/>
      <c r="S36" s="79"/>
      <c r="T36" s="79"/>
      <c r="U36" s="79"/>
      <c r="V36" s="79"/>
      <c r="W36" s="79"/>
      <c r="X36" s="79"/>
      <c r="Y36" s="45"/>
      <c r="Z36" s="45"/>
      <c r="AA36" s="45"/>
    </row>
    <row r="37" spans="1:27" ht="16.5" customHeight="1" thickBot="1">
      <c r="A37" s="13"/>
      <c r="B37" s="17"/>
      <c r="C37" s="13"/>
      <c r="D37" s="78">
        <f>+IF(D21=0,0,1200*(D25/D21))</f>
        <v>0</v>
      </c>
      <c r="E37" s="78">
        <f>+IF(E21=0,0,1200*(E25/E21))</f>
        <v>0</v>
      </c>
      <c r="F37" s="78">
        <f>+IF(F21=0,0,1200*(F25/F21))</f>
        <v>0</v>
      </c>
      <c r="G37" s="78">
        <f>+IF(G21=0,0,1200*(G25/G21))</f>
        <v>0</v>
      </c>
      <c r="H37" s="78">
        <f>+IF(H21=0,0,1200*(H25/H21))</f>
        <v>0</v>
      </c>
      <c r="I37" s="78">
        <f aca="true" t="shared" si="6" ref="I37:AA37">+IF(I21=0,0,1200*(I25/I21))</f>
        <v>0</v>
      </c>
      <c r="J37" s="78">
        <f t="shared" si="6"/>
        <v>0</v>
      </c>
      <c r="K37" s="78">
        <f t="shared" si="6"/>
        <v>0</v>
      </c>
      <c r="L37" s="78">
        <f t="shared" si="6"/>
        <v>0</v>
      </c>
      <c r="M37" s="78">
        <f t="shared" si="6"/>
        <v>0</v>
      </c>
      <c r="N37" s="78">
        <f t="shared" si="6"/>
        <v>0</v>
      </c>
      <c r="O37" s="78">
        <f t="shared" si="6"/>
        <v>0</v>
      </c>
      <c r="P37" s="78">
        <f t="shared" si="6"/>
        <v>0</v>
      </c>
      <c r="Q37" s="78">
        <f t="shared" si="6"/>
        <v>0</v>
      </c>
      <c r="R37" s="78">
        <f t="shared" si="6"/>
        <v>0</v>
      </c>
      <c r="S37" s="78">
        <f t="shared" si="6"/>
        <v>0</v>
      </c>
      <c r="T37" s="78">
        <f t="shared" si="6"/>
        <v>0</v>
      </c>
      <c r="U37" s="78">
        <f t="shared" si="6"/>
        <v>0</v>
      </c>
      <c r="V37" s="78">
        <f t="shared" si="6"/>
        <v>0</v>
      </c>
      <c r="W37" s="78">
        <f t="shared" si="6"/>
        <v>0</v>
      </c>
      <c r="X37" s="78">
        <f t="shared" si="6"/>
        <v>0</v>
      </c>
      <c r="Y37" s="45">
        <f t="shared" si="6"/>
        <v>0</v>
      </c>
      <c r="Z37" s="45">
        <f t="shared" si="6"/>
        <v>0</v>
      </c>
      <c r="AA37" s="45">
        <f t="shared" si="6"/>
        <v>0</v>
      </c>
    </row>
    <row r="38" spans="1:27" ht="16.5" customHeight="1" thickBot="1">
      <c r="A38" s="13"/>
      <c r="B38" s="17" t="s">
        <v>22</v>
      </c>
      <c r="C38" s="13"/>
      <c r="D38" s="79"/>
      <c r="E38" s="79"/>
      <c r="F38" s="79"/>
      <c r="G38" s="79"/>
      <c r="H38" s="79"/>
      <c r="I38" s="79"/>
      <c r="J38" s="79"/>
      <c r="K38" s="79"/>
      <c r="L38" s="79"/>
      <c r="M38" s="79"/>
      <c r="N38" s="79"/>
      <c r="O38" s="79"/>
      <c r="P38" s="79"/>
      <c r="Q38" s="79"/>
      <c r="R38" s="79"/>
      <c r="S38" s="79"/>
      <c r="T38" s="79"/>
      <c r="U38" s="79"/>
      <c r="V38" s="79"/>
      <c r="W38" s="79"/>
      <c r="X38" s="79"/>
      <c r="Y38" s="45"/>
      <c r="Z38" s="45"/>
      <c r="AA38" s="45"/>
    </row>
    <row r="39" spans="1:27" ht="16.5" customHeight="1" thickBot="1">
      <c r="A39" s="13"/>
      <c r="B39" s="17"/>
      <c r="C39" s="13"/>
      <c r="D39" s="76">
        <f>+D29*D15</f>
        <v>0</v>
      </c>
      <c r="E39" s="76">
        <f>+E29*E15</f>
        <v>0</v>
      </c>
      <c r="F39" s="76">
        <f>+F29*F15</f>
        <v>0</v>
      </c>
      <c r="G39" s="76">
        <f>+G29*G15</f>
        <v>0</v>
      </c>
      <c r="H39" s="76">
        <f>+H29*H15</f>
        <v>0</v>
      </c>
      <c r="I39" s="76">
        <f aca="true" t="shared" si="7" ref="I39:AA39">+I29*I15</f>
        <v>0</v>
      </c>
      <c r="J39" s="76">
        <f t="shared" si="7"/>
        <v>0</v>
      </c>
      <c r="K39" s="76">
        <f t="shared" si="7"/>
        <v>0</v>
      </c>
      <c r="L39" s="76">
        <f t="shared" si="7"/>
        <v>0</v>
      </c>
      <c r="M39" s="76">
        <f t="shared" si="7"/>
        <v>0</v>
      </c>
      <c r="N39" s="76">
        <f t="shared" si="7"/>
        <v>0</v>
      </c>
      <c r="O39" s="76">
        <f t="shared" si="7"/>
        <v>0</v>
      </c>
      <c r="P39" s="76">
        <f t="shared" si="7"/>
        <v>0</v>
      </c>
      <c r="Q39" s="76">
        <f t="shared" si="7"/>
        <v>0</v>
      </c>
      <c r="R39" s="76">
        <f t="shared" si="7"/>
        <v>0</v>
      </c>
      <c r="S39" s="76">
        <f t="shared" si="7"/>
        <v>0</v>
      </c>
      <c r="T39" s="76">
        <f t="shared" si="7"/>
        <v>0</v>
      </c>
      <c r="U39" s="76">
        <f t="shared" si="7"/>
        <v>0</v>
      </c>
      <c r="V39" s="76">
        <f t="shared" si="7"/>
        <v>0</v>
      </c>
      <c r="W39" s="76">
        <f t="shared" si="7"/>
        <v>0</v>
      </c>
      <c r="X39" s="76">
        <f t="shared" si="7"/>
        <v>0</v>
      </c>
      <c r="Y39" s="44">
        <f t="shared" si="7"/>
        <v>0</v>
      </c>
      <c r="Z39" s="44">
        <f t="shared" si="7"/>
        <v>0</v>
      </c>
      <c r="AA39" s="44">
        <f t="shared" si="7"/>
        <v>0</v>
      </c>
    </row>
    <row r="40" spans="1:27" ht="16.5" customHeight="1" thickBot="1">
      <c r="A40" s="13"/>
      <c r="B40" s="17" t="s">
        <v>23</v>
      </c>
      <c r="C40" s="13"/>
      <c r="D40" s="77"/>
      <c r="E40" s="77"/>
      <c r="F40" s="77"/>
      <c r="G40" s="77"/>
      <c r="H40" s="77"/>
      <c r="I40" s="77"/>
      <c r="J40" s="77"/>
      <c r="K40" s="77"/>
      <c r="L40" s="77"/>
      <c r="M40" s="77"/>
      <c r="N40" s="77"/>
      <c r="O40" s="77"/>
      <c r="P40" s="77"/>
      <c r="Q40" s="77"/>
      <c r="R40" s="77"/>
      <c r="S40" s="77"/>
      <c r="T40" s="77"/>
      <c r="U40" s="77"/>
      <c r="V40" s="77"/>
      <c r="W40" s="77"/>
      <c r="X40" s="77"/>
      <c r="Y40" s="44"/>
      <c r="Z40" s="44"/>
      <c r="AA40" s="44"/>
    </row>
    <row r="41" spans="1:27" ht="15.75" customHeight="1">
      <c r="A41" s="13"/>
      <c r="B41" s="17"/>
      <c r="C41" s="13"/>
      <c r="D41" s="9"/>
      <c r="E41" s="9"/>
      <c r="F41" s="9"/>
      <c r="G41" s="9"/>
      <c r="H41" s="9"/>
      <c r="I41" s="9"/>
      <c r="J41" s="9"/>
      <c r="K41" s="9"/>
      <c r="L41" s="9"/>
      <c r="M41" s="9"/>
      <c r="N41" s="9"/>
      <c r="O41" s="9"/>
      <c r="P41" s="9"/>
      <c r="Q41" s="9"/>
      <c r="R41" s="9"/>
      <c r="S41" s="9"/>
      <c r="T41" s="9"/>
      <c r="U41" s="9"/>
      <c r="V41" s="9"/>
      <c r="W41" s="9"/>
      <c r="X41" s="9"/>
      <c r="Y41" s="9"/>
      <c r="Z41" s="9"/>
      <c r="AA41" s="9"/>
    </row>
    <row r="42" spans="1:27" ht="15.75">
      <c r="A42" s="13"/>
      <c r="B42" s="13" t="s">
        <v>24</v>
      </c>
      <c r="C42" s="13"/>
      <c r="D42" s="10">
        <f>IF(D21=0,"",IF((AND(OR((D11&lt;=100),(D15&lt;100)),(D31&lt;D33))),"Permissive",IF(AND(OR((AND((D11&gt;100),(D15&gt;100))),(AND((D13&gt;3600/D21*2),(D15&gt;100))),(D31&gt;=D33)),(OR((D35&lt;D37),(D39&lt;50000)))),"Prot./Perm","")))</f>
      </c>
      <c r="E42" s="10">
        <f>IF(E21=0,"",IF((AND(OR((E11&lt;=100),(E15&lt;100)),(E31&lt;E33))),"Permissive",IF(AND(OR((AND((E11&gt;100),(E15&gt;100))),(AND((E13&gt;3600/E21*2),(E15&gt;100))),(E31&gt;=E33)),(OR((E35&lt;E37),(E39&lt;50000)))),"Prot./Perm","")))</f>
      </c>
      <c r="F42" s="10">
        <f>IF(F21=0,"",IF((AND(OR((F11&lt;=100),(F15&lt;100)),(F31&lt;F33))),"Permissive",IF(AND(OR((AND((F11&gt;100),(F15&gt;100))),(AND((F13&gt;3600/F21*2),(F15&gt;100))),(F31&gt;=F33)),(OR((F35&lt;F37),(F39&lt;50000)))),"Prot./Perm","")))</f>
      </c>
      <c r="G42" s="10">
        <f>IF(G21=0,"",IF((AND(OR((G11&lt;=100),(G15&lt;100)),(G31&lt;G33))),"Permissive",IF(AND(OR((AND((G11&gt;100),(G15&gt;100))),(AND((G13&gt;3600/G21*2),(G15&gt;100))),(G31&gt;=G33)),(OR((G35&lt;G37),(G39&lt;50000)))),"Prot./Perm","")))</f>
      </c>
      <c r="H42" s="10">
        <f>IF(H21=0,"",IF((AND(OR((H11&lt;=100),(H15&lt;100)),(H31&lt;H33))),"Permissive",IF(AND(OR((AND((H11&gt;100),(H15&gt;100))),(AND((H13&gt;3600/H21*2),(H15&gt;100))),(H31&gt;=H33)),(OR((H35&lt;H37),(H39&lt;50000)))),"Prot./Perm","")))</f>
      </c>
      <c r="I42" s="10">
        <f aca="true" t="shared" si="8" ref="I42:AA42">IF(I21=0,"",IF((AND(OR((I11&lt;=100),(I15&lt;100)),(I31&lt;I33))),"Permissive",IF(AND(OR((AND((I11&gt;100),(I15&gt;100))),(AND((I13&gt;3600/I21*2),(I15&gt;100))),(I31&gt;=I33)),(OR((I35&lt;I37),(I39&lt;50000)))),"Prot./Perm","")))</f>
      </c>
      <c r="J42" s="10">
        <f t="shared" si="8"/>
      </c>
      <c r="K42" s="10">
        <f t="shared" si="8"/>
      </c>
      <c r="L42" s="10">
        <f t="shared" si="8"/>
      </c>
      <c r="M42" s="10">
        <f t="shared" si="8"/>
      </c>
      <c r="N42" s="10">
        <f t="shared" si="8"/>
      </c>
      <c r="O42" s="10">
        <f t="shared" si="8"/>
      </c>
      <c r="P42" s="10">
        <f t="shared" si="8"/>
      </c>
      <c r="Q42" s="10">
        <f t="shared" si="8"/>
      </c>
      <c r="R42" s="10">
        <f t="shared" si="8"/>
      </c>
      <c r="S42" s="10">
        <f t="shared" si="8"/>
      </c>
      <c r="T42" s="10">
        <f t="shared" si="8"/>
      </c>
      <c r="U42" s="10">
        <f t="shared" si="8"/>
      </c>
      <c r="V42" s="10">
        <f t="shared" si="8"/>
      </c>
      <c r="W42" s="10">
        <f t="shared" si="8"/>
      </c>
      <c r="X42" s="10">
        <f t="shared" si="8"/>
      </c>
      <c r="Y42" s="10">
        <f t="shared" si="8"/>
      </c>
      <c r="Z42" s="10">
        <f t="shared" si="8"/>
      </c>
      <c r="AA42" s="10">
        <f t="shared" si="8"/>
      </c>
    </row>
    <row r="43" spans="1:27" ht="16.5" thickBot="1">
      <c r="A43" s="13"/>
      <c r="B43" s="13" t="s">
        <v>25</v>
      </c>
      <c r="C43" s="13"/>
      <c r="D43" s="11">
        <f>IF(D21=0,"",IF(OR((D35&gt;=D37),(D39&gt;=50000)),"Prot.Only",""))</f>
      </c>
      <c r="E43" s="11">
        <f aca="true" t="shared" si="9" ref="E43:AA43">IF(E21=0,"",IF(OR((E35&gt;=E37),(E39&gt;=50000)),"Prot.Only",""))</f>
      </c>
      <c r="F43" s="11">
        <f t="shared" si="9"/>
      </c>
      <c r="G43" s="11">
        <f t="shared" si="9"/>
      </c>
      <c r="H43" s="11">
        <f t="shared" si="9"/>
      </c>
      <c r="I43" s="11">
        <f t="shared" si="9"/>
      </c>
      <c r="J43" s="11">
        <f t="shared" si="9"/>
      </c>
      <c r="K43" s="11">
        <f t="shared" si="9"/>
      </c>
      <c r="L43" s="11">
        <f t="shared" si="9"/>
      </c>
      <c r="M43" s="11">
        <f t="shared" si="9"/>
      </c>
      <c r="N43" s="11">
        <f t="shared" si="9"/>
      </c>
      <c r="O43" s="11">
        <f t="shared" si="9"/>
      </c>
      <c r="P43" s="11">
        <f t="shared" si="9"/>
      </c>
      <c r="Q43" s="11">
        <f t="shared" si="9"/>
      </c>
      <c r="R43" s="11">
        <f t="shared" si="9"/>
      </c>
      <c r="S43" s="11">
        <f t="shared" si="9"/>
      </c>
      <c r="T43" s="11">
        <f t="shared" si="9"/>
      </c>
      <c r="U43" s="11">
        <f t="shared" si="9"/>
      </c>
      <c r="V43" s="11">
        <f t="shared" si="9"/>
      </c>
      <c r="W43" s="11">
        <f t="shared" si="9"/>
      </c>
      <c r="X43" s="11">
        <f t="shared" si="9"/>
      </c>
      <c r="Y43" s="11">
        <f t="shared" si="9"/>
      </c>
      <c r="Z43" s="11">
        <f t="shared" si="9"/>
      </c>
      <c r="AA43" s="11">
        <f t="shared" si="9"/>
      </c>
    </row>
    <row r="44" spans="5:7" ht="15">
      <c r="E44" s="3"/>
      <c r="G44" s="6"/>
    </row>
    <row r="45" ht="15">
      <c r="D45" s="19" t="s">
        <v>29</v>
      </c>
    </row>
    <row r="46" ht="15">
      <c r="D46" s="19" t="s">
        <v>26</v>
      </c>
    </row>
    <row r="47" ht="15">
      <c r="D47" s="19" t="s">
        <v>27</v>
      </c>
    </row>
    <row r="48" ht="15">
      <c r="D48" s="19" t="s">
        <v>28</v>
      </c>
    </row>
    <row r="50" spans="5:12" ht="15">
      <c r="E50" s="1"/>
      <c r="F50" s="1"/>
      <c r="G50" s="1"/>
      <c r="H50" s="1"/>
      <c r="I50" s="1"/>
      <c r="J50" s="1"/>
      <c r="K50" s="1"/>
      <c r="L50" s="1"/>
    </row>
    <row r="51" spans="4:6" ht="15.75">
      <c r="D51" s="4"/>
      <c r="E51" s="53" t="s">
        <v>59</v>
      </c>
      <c r="F51" s="53"/>
    </row>
    <row r="52" spans="5:12" ht="15">
      <c r="E52" s="63"/>
      <c r="F52" s="64"/>
      <c r="G52" s="64"/>
      <c r="H52" s="64"/>
      <c r="I52" s="64"/>
      <c r="J52" s="64"/>
      <c r="K52" s="64"/>
      <c r="L52" s="65"/>
    </row>
    <row r="53" spans="5:12" ht="15">
      <c r="E53" s="66"/>
      <c r="F53" s="67"/>
      <c r="G53" s="67"/>
      <c r="H53" s="67"/>
      <c r="I53" s="67"/>
      <c r="J53" s="67"/>
      <c r="K53" s="67"/>
      <c r="L53" s="68"/>
    </row>
    <row r="54" spans="5:12" ht="15">
      <c r="E54" s="66"/>
      <c r="F54" s="67"/>
      <c r="G54" s="67"/>
      <c r="H54" s="67"/>
      <c r="I54" s="67"/>
      <c r="J54" s="67"/>
      <c r="K54" s="67"/>
      <c r="L54" s="68"/>
    </row>
    <row r="55" spans="5:12" ht="15">
      <c r="E55" s="66"/>
      <c r="F55" s="67"/>
      <c r="G55" s="67"/>
      <c r="H55" s="67"/>
      <c r="I55" s="67"/>
      <c r="J55" s="67"/>
      <c r="K55" s="67"/>
      <c r="L55" s="68"/>
    </row>
    <row r="56" spans="5:12" ht="15">
      <c r="E56" s="66"/>
      <c r="F56" s="67"/>
      <c r="G56" s="67"/>
      <c r="H56" s="67"/>
      <c r="I56" s="67"/>
      <c r="J56" s="67"/>
      <c r="K56" s="67"/>
      <c r="L56" s="68"/>
    </row>
    <row r="57" spans="5:12" ht="15">
      <c r="E57" s="66"/>
      <c r="F57" s="67"/>
      <c r="G57" s="67"/>
      <c r="H57" s="67"/>
      <c r="I57" s="67"/>
      <c r="J57" s="67"/>
      <c r="K57" s="67"/>
      <c r="L57" s="68"/>
    </row>
    <row r="58" spans="5:12" ht="15">
      <c r="E58" s="66"/>
      <c r="F58" s="67"/>
      <c r="G58" s="67"/>
      <c r="H58" s="67"/>
      <c r="I58" s="67"/>
      <c r="J58" s="67"/>
      <c r="K58" s="67"/>
      <c r="L58" s="68"/>
    </row>
    <row r="59" spans="5:12" ht="15">
      <c r="E59" s="66"/>
      <c r="F59" s="67"/>
      <c r="G59" s="67"/>
      <c r="H59" s="67"/>
      <c r="I59" s="67"/>
      <c r="J59" s="67"/>
      <c r="K59" s="67"/>
      <c r="L59" s="68"/>
    </row>
    <row r="60" spans="5:12" ht="15">
      <c r="E60" s="66"/>
      <c r="F60" s="67"/>
      <c r="G60" s="67"/>
      <c r="H60" s="67"/>
      <c r="I60" s="67"/>
      <c r="J60" s="67"/>
      <c r="K60" s="67"/>
      <c r="L60" s="68"/>
    </row>
    <row r="61" spans="5:12" ht="15">
      <c r="E61" s="69"/>
      <c r="F61" s="70"/>
      <c r="G61" s="70"/>
      <c r="H61" s="70"/>
      <c r="I61" s="70"/>
      <c r="J61" s="70"/>
      <c r="K61" s="70"/>
      <c r="L61" s="71"/>
    </row>
  </sheetData>
  <sheetProtection/>
  <mergeCells count="406">
    <mergeCell ref="K39:K40"/>
    <mergeCell ref="J39:J40"/>
    <mergeCell ref="I39:I40"/>
    <mergeCell ref="B25:C26"/>
    <mergeCell ref="J35:J36"/>
    <mergeCell ref="I35:I36"/>
    <mergeCell ref="K35:K36"/>
    <mergeCell ref="I31:I32"/>
    <mergeCell ref="J27:J28"/>
    <mergeCell ref="I27:I28"/>
    <mergeCell ref="A9:C10"/>
    <mergeCell ref="B11:C12"/>
    <mergeCell ref="B13:C14"/>
    <mergeCell ref="B15:C16"/>
    <mergeCell ref="B21:C22"/>
    <mergeCell ref="B23:C24"/>
    <mergeCell ref="B17:C18"/>
    <mergeCell ref="B19:C20"/>
    <mergeCell ref="O39:O40"/>
    <mergeCell ref="N39:N40"/>
    <mergeCell ref="M39:M40"/>
    <mergeCell ref="L39:L40"/>
    <mergeCell ref="K31:K32"/>
    <mergeCell ref="J31:J32"/>
    <mergeCell ref="O31:O32"/>
    <mergeCell ref="N31:N32"/>
    <mergeCell ref="M31:M32"/>
    <mergeCell ref="L31:L32"/>
    <mergeCell ref="I23:I24"/>
    <mergeCell ref="O27:O28"/>
    <mergeCell ref="N27:N28"/>
    <mergeCell ref="M27:M28"/>
    <mergeCell ref="L27:L28"/>
    <mergeCell ref="K27:K28"/>
    <mergeCell ref="L23:L24"/>
    <mergeCell ref="O25:O26"/>
    <mergeCell ref="N25:N26"/>
    <mergeCell ref="N35:N36"/>
    <mergeCell ref="M35:M36"/>
    <mergeCell ref="L35:L36"/>
    <mergeCell ref="O35:O36"/>
    <mergeCell ref="O11:O12"/>
    <mergeCell ref="K23:K24"/>
    <mergeCell ref="J23:J24"/>
    <mergeCell ref="I15:I16"/>
    <mergeCell ref="O19:O20"/>
    <mergeCell ref="N19:N20"/>
    <mergeCell ref="M19:M20"/>
    <mergeCell ref="L19:L20"/>
    <mergeCell ref="K19:K20"/>
    <mergeCell ref="J19:J20"/>
    <mergeCell ref="O15:O16"/>
    <mergeCell ref="N15:N16"/>
    <mergeCell ref="M15:M16"/>
    <mergeCell ref="L15:L16"/>
    <mergeCell ref="K15:K16"/>
    <mergeCell ref="J15:J16"/>
    <mergeCell ref="H25:H26"/>
    <mergeCell ref="L21:L22"/>
    <mergeCell ref="M21:M22"/>
    <mergeCell ref="N21:N22"/>
    <mergeCell ref="O17:O18"/>
    <mergeCell ref="N17:N18"/>
    <mergeCell ref="I19:I20"/>
    <mergeCell ref="O23:O24"/>
    <mergeCell ref="N23:N24"/>
    <mergeCell ref="M23:M24"/>
    <mergeCell ref="H17:H18"/>
    <mergeCell ref="I21:I22"/>
    <mergeCell ref="J21:J22"/>
    <mergeCell ref="K21:K22"/>
    <mergeCell ref="N11:N12"/>
    <mergeCell ref="M11:M12"/>
    <mergeCell ref="L11:L12"/>
    <mergeCell ref="K11:K12"/>
    <mergeCell ref="J11:J12"/>
    <mergeCell ref="I11:I12"/>
    <mergeCell ref="E17:E18"/>
    <mergeCell ref="F21:F22"/>
    <mergeCell ref="E21:E22"/>
    <mergeCell ref="F25:F26"/>
    <mergeCell ref="E25:E26"/>
    <mergeCell ref="G17:G18"/>
    <mergeCell ref="G25:G26"/>
    <mergeCell ref="F17:F18"/>
    <mergeCell ref="F29:F30"/>
    <mergeCell ref="E29:E30"/>
    <mergeCell ref="H27:H28"/>
    <mergeCell ref="G27:G28"/>
    <mergeCell ref="D27:D28"/>
    <mergeCell ref="E27:E28"/>
    <mergeCell ref="F27:F28"/>
    <mergeCell ref="G29:G30"/>
    <mergeCell ref="V39:V40"/>
    <mergeCell ref="W39:W40"/>
    <mergeCell ref="X39:X40"/>
    <mergeCell ref="Y39:Y40"/>
    <mergeCell ref="Z39:Z40"/>
    <mergeCell ref="AA39:AA40"/>
    <mergeCell ref="P39:P40"/>
    <mergeCell ref="Q39:Q40"/>
    <mergeCell ref="R39:R40"/>
    <mergeCell ref="S39:S40"/>
    <mergeCell ref="T39:T40"/>
    <mergeCell ref="U39:U40"/>
    <mergeCell ref="Y37:Y38"/>
    <mergeCell ref="Z37:Z38"/>
    <mergeCell ref="AA37:AA38"/>
    <mergeCell ref="U37:U38"/>
    <mergeCell ref="V37:V38"/>
    <mergeCell ref="W37:W38"/>
    <mergeCell ref="X37:X38"/>
    <mergeCell ref="O37:O38"/>
    <mergeCell ref="P37:P38"/>
    <mergeCell ref="Q37:Q38"/>
    <mergeCell ref="R37:R38"/>
    <mergeCell ref="S37:S38"/>
    <mergeCell ref="T37:T38"/>
    <mergeCell ref="I37:I38"/>
    <mergeCell ref="J37:J38"/>
    <mergeCell ref="K37:K38"/>
    <mergeCell ref="L37:L38"/>
    <mergeCell ref="M37:M38"/>
    <mergeCell ref="N37:N38"/>
    <mergeCell ref="V35:V36"/>
    <mergeCell ref="W35:W36"/>
    <mergeCell ref="X35:X36"/>
    <mergeCell ref="Y35:Y36"/>
    <mergeCell ref="Z35:Z36"/>
    <mergeCell ref="AA35:AA36"/>
    <mergeCell ref="P35:P36"/>
    <mergeCell ref="Q35:Q36"/>
    <mergeCell ref="R35:R36"/>
    <mergeCell ref="S35:S36"/>
    <mergeCell ref="T35:T36"/>
    <mergeCell ref="U35:U36"/>
    <mergeCell ref="Y33:Y34"/>
    <mergeCell ref="Z33:Z34"/>
    <mergeCell ref="AA33:AA34"/>
    <mergeCell ref="U33:U34"/>
    <mergeCell ref="V33:V34"/>
    <mergeCell ref="W33:W34"/>
    <mergeCell ref="X33:X34"/>
    <mergeCell ref="O33:O34"/>
    <mergeCell ref="P33:P34"/>
    <mergeCell ref="Q33:Q34"/>
    <mergeCell ref="R33:R34"/>
    <mergeCell ref="S33:S34"/>
    <mergeCell ref="T33:T34"/>
    <mergeCell ref="I33:I34"/>
    <mergeCell ref="J33:J34"/>
    <mergeCell ref="K33:K34"/>
    <mergeCell ref="L33:L34"/>
    <mergeCell ref="M33:M34"/>
    <mergeCell ref="N33:N34"/>
    <mergeCell ref="V31:V32"/>
    <mergeCell ref="W31:W32"/>
    <mergeCell ref="X31:X32"/>
    <mergeCell ref="Y31:Y32"/>
    <mergeCell ref="Z31:Z32"/>
    <mergeCell ref="AA31:AA32"/>
    <mergeCell ref="P31:P32"/>
    <mergeCell ref="Q31:Q32"/>
    <mergeCell ref="R31:R32"/>
    <mergeCell ref="S31:S32"/>
    <mergeCell ref="T31:T32"/>
    <mergeCell ref="U31:U32"/>
    <mergeCell ref="Y29:Y30"/>
    <mergeCell ref="Z29:Z30"/>
    <mergeCell ref="AA29:AA30"/>
    <mergeCell ref="U29:U30"/>
    <mergeCell ref="V29:V30"/>
    <mergeCell ref="W29:W30"/>
    <mergeCell ref="X29:X30"/>
    <mergeCell ref="O29:O30"/>
    <mergeCell ref="P29:P30"/>
    <mergeCell ref="Q29:Q30"/>
    <mergeCell ref="R29:R30"/>
    <mergeCell ref="S29:S30"/>
    <mergeCell ref="T29:T30"/>
    <mergeCell ref="I29:I30"/>
    <mergeCell ref="J29:J30"/>
    <mergeCell ref="K29:K30"/>
    <mergeCell ref="L29:L30"/>
    <mergeCell ref="M29:M30"/>
    <mergeCell ref="N29:N30"/>
    <mergeCell ref="V27:V28"/>
    <mergeCell ref="W27:W28"/>
    <mergeCell ref="X27:X28"/>
    <mergeCell ref="Y27:Y28"/>
    <mergeCell ref="Z27:Z28"/>
    <mergeCell ref="AA27:AA28"/>
    <mergeCell ref="P27:P28"/>
    <mergeCell ref="Q27:Q28"/>
    <mergeCell ref="R27:R28"/>
    <mergeCell ref="S27:S28"/>
    <mergeCell ref="T27:T28"/>
    <mergeCell ref="U27:U28"/>
    <mergeCell ref="Y25:Y26"/>
    <mergeCell ref="Z25:Z26"/>
    <mergeCell ref="AA25:AA26"/>
    <mergeCell ref="U25:U26"/>
    <mergeCell ref="V25:V26"/>
    <mergeCell ref="W25:W26"/>
    <mergeCell ref="X25:X26"/>
    <mergeCell ref="P25:P26"/>
    <mergeCell ref="Q25:Q26"/>
    <mergeCell ref="R25:R26"/>
    <mergeCell ref="S25:S26"/>
    <mergeCell ref="T25:T26"/>
    <mergeCell ref="I25:I26"/>
    <mergeCell ref="J25:J26"/>
    <mergeCell ref="K25:K26"/>
    <mergeCell ref="L25:L26"/>
    <mergeCell ref="M25:M26"/>
    <mergeCell ref="V23:V24"/>
    <mergeCell ref="W23:W24"/>
    <mergeCell ref="X23:X24"/>
    <mergeCell ref="Y23:Y24"/>
    <mergeCell ref="Z23:Z24"/>
    <mergeCell ref="AA23:AA24"/>
    <mergeCell ref="P23:P24"/>
    <mergeCell ref="Q23:Q24"/>
    <mergeCell ref="R23:R24"/>
    <mergeCell ref="S23:S24"/>
    <mergeCell ref="T23:T24"/>
    <mergeCell ref="U23:U24"/>
    <mergeCell ref="Y21:Y22"/>
    <mergeCell ref="Z21:Z22"/>
    <mergeCell ref="AA21:AA22"/>
    <mergeCell ref="U21:U22"/>
    <mergeCell ref="V21:V22"/>
    <mergeCell ref="W21:W22"/>
    <mergeCell ref="X21:X22"/>
    <mergeCell ref="W19:W20"/>
    <mergeCell ref="X19:X20"/>
    <mergeCell ref="O21:O22"/>
    <mergeCell ref="P21:P22"/>
    <mergeCell ref="Q21:Q22"/>
    <mergeCell ref="R21:R22"/>
    <mergeCell ref="S21:S22"/>
    <mergeCell ref="T21:T22"/>
    <mergeCell ref="Y19:Y20"/>
    <mergeCell ref="Z19:Z20"/>
    <mergeCell ref="AA19:AA20"/>
    <mergeCell ref="P19:P20"/>
    <mergeCell ref="Q19:Q20"/>
    <mergeCell ref="R19:R20"/>
    <mergeCell ref="S19:S20"/>
    <mergeCell ref="T19:T20"/>
    <mergeCell ref="U19:U20"/>
    <mergeCell ref="V19:V20"/>
    <mergeCell ref="Y17:Y18"/>
    <mergeCell ref="Z17:Z18"/>
    <mergeCell ref="AA17:AA18"/>
    <mergeCell ref="U17:U18"/>
    <mergeCell ref="V17:V18"/>
    <mergeCell ref="W17:W18"/>
    <mergeCell ref="X17:X18"/>
    <mergeCell ref="P17:P18"/>
    <mergeCell ref="Q17:Q18"/>
    <mergeCell ref="R17:R18"/>
    <mergeCell ref="S17:S18"/>
    <mergeCell ref="T17:T18"/>
    <mergeCell ref="I17:I18"/>
    <mergeCell ref="J17:J18"/>
    <mergeCell ref="K17:K18"/>
    <mergeCell ref="L17:L18"/>
    <mergeCell ref="M17:M18"/>
    <mergeCell ref="V15:V16"/>
    <mergeCell ref="W15:W16"/>
    <mergeCell ref="X15:X16"/>
    <mergeCell ref="Y15:Y16"/>
    <mergeCell ref="Z15:Z16"/>
    <mergeCell ref="AA15:AA16"/>
    <mergeCell ref="P15:P16"/>
    <mergeCell ref="Q15:Q16"/>
    <mergeCell ref="R15:R16"/>
    <mergeCell ref="S15:S16"/>
    <mergeCell ref="T15:T16"/>
    <mergeCell ref="U15:U16"/>
    <mergeCell ref="R13:R14"/>
    <mergeCell ref="S13:S14"/>
    <mergeCell ref="T13:T14"/>
    <mergeCell ref="Y13:Y14"/>
    <mergeCell ref="Z13:Z14"/>
    <mergeCell ref="AA13:AA14"/>
    <mergeCell ref="U13:U14"/>
    <mergeCell ref="V13:V14"/>
    <mergeCell ref="W13:W14"/>
    <mergeCell ref="X13:X14"/>
    <mergeCell ref="AA11:AA12"/>
    <mergeCell ref="I13:I14"/>
    <mergeCell ref="J13:J14"/>
    <mergeCell ref="K13:K14"/>
    <mergeCell ref="L13:L14"/>
    <mergeCell ref="M13:M14"/>
    <mergeCell ref="N13:N14"/>
    <mergeCell ref="O13:O14"/>
    <mergeCell ref="P13:P14"/>
    <mergeCell ref="Q13:Q14"/>
    <mergeCell ref="U11:U12"/>
    <mergeCell ref="V11:V12"/>
    <mergeCell ref="W11:W12"/>
    <mergeCell ref="X11:X12"/>
    <mergeCell ref="Y11:Y12"/>
    <mergeCell ref="Z11:Z12"/>
    <mergeCell ref="AA9:AA10"/>
    <mergeCell ref="U9:U10"/>
    <mergeCell ref="V9:V10"/>
    <mergeCell ref="W9:W10"/>
    <mergeCell ref="X9:X10"/>
    <mergeCell ref="P11:P12"/>
    <mergeCell ref="Q11:Q12"/>
    <mergeCell ref="R11:R12"/>
    <mergeCell ref="S11:S12"/>
    <mergeCell ref="T11:T12"/>
    <mergeCell ref="Q9:Q10"/>
    <mergeCell ref="R9:R10"/>
    <mergeCell ref="S9:S10"/>
    <mergeCell ref="T9:T10"/>
    <mergeCell ref="Y9:Y10"/>
    <mergeCell ref="Z9:Z10"/>
    <mergeCell ref="K9:K10"/>
    <mergeCell ref="L9:L10"/>
    <mergeCell ref="M9:M10"/>
    <mergeCell ref="N9:N10"/>
    <mergeCell ref="O9:O10"/>
    <mergeCell ref="P9:P10"/>
    <mergeCell ref="D37:D38"/>
    <mergeCell ref="D39:D40"/>
    <mergeCell ref="E39:E40"/>
    <mergeCell ref="F39:F40"/>
    <mergeCell ref="E37:E38"/>
    <mergeCell ref="F37:F38"/>
    <mergeCell ref="H7:I7"/>
    <mergeCell ref="F3:G3"/>
    <mergeCell ref="K3:L3"/>
    <mergeCell ref="H5:J5"/>
    <mergeCell ref="G39:G40"/>
    <mergeCell ref="H39:H40"/>
    <mergeCell ref="G37:G38"/>
    <mergeCell ref="H37:H38"/>
    <mergeCell ref="I9:I10"/>
    <mergeCell ref="J9:J10"/>
    <mergeCell ref="G33:G34"/>
    <mergeCell ref="H33:H34"/>
    <mergeCell ref="G35:G36"/>
    <mergeCell ref="H35:H36"/>
    <mergeCell ref="D5:G5"/>
    <mergeCell ref="D1:L1"/>
    <mergeCell ref="E2:L2"/>
    <mergeCell ref="F7:G7"/>
    <mergeCell ref="D7:E7"/>
    <mergeCell ref="D3:E3"/>
    <mergeCell ref="D35:D36"/>
    <mergeCell ref="E35:E36"/>
    <mergeCell ref="F35:F36"/>
    <mergeCell ref="D33:D34"/>
    <mergeCell ref="E33:E34"/>
    <mergeCell ref="F33:F34"/>
    <mergeCell ref="G15:G16"/>
    <mergeCell ref="H15:H16"/>
    <mergeCell ref="H29:H30"/>
    <mergeCell ref="D31:D32"/>
    <mergeCell ref="E31:E32"/>
    <mergeCell ref="F31:F32"/>
    <mergeCell ref="G31:G32"/>
    <mergeCell ref="H31:H32"/>
    <mergeCell ref="D29:D30"/>
    <mergeCell ref="D25:D26"/>
    <mergeCell ref="G9:G10"/>
    <mergeCell ref="H9:H10"/>
    <mergeCell ref="G11:G12"/>
    <mergeCell ref="H11:H12"/>
    <mergeCell ref="G13:G14"/>
    <mergeCell ref="H13:H14"/>
    <mergeCell ref="D9:D10"/>
    <mergeCell ref="E9:E10"/>
    <mergeCell ref="F9:F10"/>
    <mergeCell ref="D11:D12"/>
    <mergeCell ref="E11:E12"/>
    <mergeCell ref="F11:F12"/>
    <mergeCell ref="D13:D14"/>
    <mergeCell ref="E13:E14"/>
    <mergeCell ref="F13:F14"/>
    <mergeCell ref="D15:D16"/>
    <mergeCell ref="E15:E16"/>
    <mergeCell ref="F15:F16"/>
    <mergeCell ref="D21:D22"/>
    <mergeCell ref="G21:G22"/>
    <mergeCell ref="H21:H22"/>
    <mergeCell ref="D19:D20"/>
    <mergeCell ref="E19:E20"/>
    <mergeCell ref="F19:F20"/>
    <mergeCell ref="G19:G20"/>
    <mergeCell ref="J7:L7"/>
    <mergeCell ref="E51:F51"/>
    <mergeCell ref="E52:L61"/>
    <mergeCell ref="D23:D24"/>
    <mergeCell ref="G23:G24"/>
    <mergeCell ref="H23:H24"/>
    <mergeCell ref="E23:E24"/>
    <mergeCell ref="F23:F24"/>
    <mergeCell ref="H19:H20"/>
    <mergeCell ref="D17:D18"/>
  </mergeCells>
  <conditionalFormatting sqref="D41:AA43">
    <cfRule type="expression" priority="1" dxfId="2" stopIfTrue="1">
      <formula>D$42="Permissive"</formula>
    </cfRule>
    <cfRule type="expression" priority="2" dxfId="1" stopIfTrue="1">
      <formula>AND((D$42="Prot./Perm"),(D$43=""))</formula>
    </cfRule>
    <cfRule type="expression" priority="3" dxfId="34" stopIfTrue="1">
      <formula>D$43&lt;&gt;""</formula>
    </cfRule>
  </conditionalFormatting>
  <printOptions horizontalCentered="1"/>
  <pageMargins left="0.5" right="0.5" top="0.75" bottom="0.75" header="0.5" footer="0.5"/>
  <pageSetup fitToHeight="1" fitToWidth="1" horizontalDpi="600" verticalDpi="600" orientation="portrait" scale="9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 Batchelor</dc:creator>
  <cp:keywords/>
  <dc:description/>
  <cp:lastModifiedBy>Keith Smith</cp:lastModifiedBy>
  <cp:lastPrinted>2005-07-26T12:31:50Z</cp:lastPrinted>
  <dcterms:created xsi:type="dcterms:W3CDTF">2004-07-02T13:20:34Z</dcterms:created>
  <dcterms:modified xsi:type="dcterms:W3CDTF">2017-08-22T18:26:15Z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