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odotgov-my.sharepoint.com/personal/garrett_depue_modot_mo_gov/Documents/Desktop/"/>
    </mc:Choice>
  </mc:AlternateContent>
  <xr:revisionPtr revIDLastSave="1" documentId="8_{CFB931E4-25D3-4520-B7F4-281C6326E946}" xr6:coauthVersionLast="47" xr6:coauthVersionMax="47" xr10:uidLastSave="{2A020467-2659-499D-9CEE-02D207FAA4B2}"/>
  <bookViews>
    <workbookView xWindow="-120" yWindow="-120" windowWidth="29040" windowHeight="15720" tabRatio="773" activeTab="3" xr2:uid="{00000000-000D-0000-FFFF-FFFF00000000}"/>
  </bookViews>
  <sheets>
    <sheet name="N-Guidelines for Var LT Phasing" sheetId="8" r:id="rId1"/>
    <sheet name="Safety (Example)" sheetId="7" r:id="rId2"/>
    <sheet name="Capacity (Example)" sheetId="6" r:id="rId3"/>
    <sheet name="Safety" sheetId="2" r:id="rId4"/>
    <sheet name="Capacity" sheetId="4" r:id="rId5"/>
  </sheets>
  <definedNames>
    <definedName name="_xlnm.Print_Area" localSheetId="4">Capacity!$D$1:$M$61</definedName>
    <definedName name="_xlnm.Print_Area" localSheetId="2">'Capacity (Example)'!$A$1:$J$49</definedName>
    <definedName name="_xlnm.Print_Area" localSheetId="3">Safety!$A$1:$J$41</definedName>
    <definedName name="_xlnm.Print_Area" localSheetId="1">'Safety (Example)'!$A$1:$I$24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7" l="1"/>
  <c r="F26" i="7"/>
  <c r="G26" i="7"/>
  <c r="D26" i="7"/>
  <c r="E20" i="7"/>
  <c r="F20" i="7"/>
  <c r="F27" i="7" s="1"/>
  <c r="G20" i="7"/>
  <c r="D20" i="7"/>
  <c r="E26" i="2"/>
  <c r="F26" i="2"/>
  <c r="G26" i="2"/>
  <c r="G20" i="2"/>
  <c r="G27" i="2" s="1"/>
  <c r="F20" i="2"/>
  <c r="F27" i="2" s="1"/>
  <c r="E20" i="2"/>
  <c r="E27" i="2" s="1"/>
  <c r="D26" i="2"/>
  <c r="D20" i="2"/>
  <c r="D27" i="2" s="1"/>
  <c r="J27" i="4"/>
  <c r="J29" i="4"/>
  <c r="K27" i="4"/>
  <c r="K29" i="4"/>
  <c r="J31" i="4"/>
  <c r="K31" i="4"/>
  <c r="J33" i="4"/>
  <c r="K33" i="4"/>
  <c r="J37" i="4"/>
  <c r="K37" i="4"/>
  <c r="P29" i="4"/>
  <c r="P35" i="4"/>
  <c r="Q29" i="4"/>
  <c r="Q39" i="4"/>
  <c r="Q35" i="4"/>
  <c r="S29" i="4"/>
  <c r="S35" i="4"/>
  <c r="S39" i="4"/>
  <c r="W29" i="4"/>
  <c r="W35" i="4"/>
  <c r="W39" i="4"/>
  <c r="X29" i="4"/>
  <c r="X35" i="4"/>
  <c r="Y29" i="4"/>
  <c r="Y39" i="4"/>
  <c r="E29" i="4"/>
  <c r="F29" i="4"/>
  <c r="F35" i="4"/>
  <c r="F39" i="4"/>
  <c r="G29" i="4"/>
  <c r="G35" i="4"/>
  <c r="L33" i="4"/>
  <c r="D27" i="4"/>
  <c r="D29" i="4"/>
  <c r="E27" i="4"/>
  <c r="F27" i="4"/>
  <c r="G27" i="4"/>
  <c r="H27" i="4"/>
  <c r="H29" i="4"/>
  <c r="I27" i="4"/>
  <c r="I29" i="4"/>
  <c r="L27" i="4"/>
  <c r="L29" i="4"/>
  <c r="L39" i="4"/>
  <c r="M27" i="4"/>
  <c r="M29" i="4"/>
  <c r="N27" i="4"/>
  <c r="N29" i="4"/>
  <c r="O27" i="4"/>
  <c r="O29" i="4"/>
  <c r="P27" i="4"/>
  <c r="Q27" i="4"/>
  <c r="R27" i="4"/>
  <c r="R29" i="4"/>
  <c r="S27" i="4"/>
  <c r="T27" i="4"/>
  <c r="T29" i="4"/>
  <c r="U27" i="4"/>
  <c r="U29" i="4"/>
  <c r="V27" i="4"/>
  <c r="V29" i="4"/>
  <c r="W27" i="4"/>
  <c r="X27" i="4"/>
  <c r="Y27" i="4"/>
  <c r="Z27" i="4"/>
  <c r="Z29" i="4"/>
  <c r="AA27" i="4"/>
  <c r="AA29" i="4"/>
  <c r="D31" i="4"/>
  <c r="E31" i="4"/>
  <c r="F31" i="4"/>
  <c r="G31" i="4"/>
  <c r="H31" i="4"/>
  <c r="I31" i="4"/>
  <c r="L31" i="4"/>
  <c r="M31" i="4"/>
  <c r="N31" i="4"/>
  <c r="O31" i="4"/>
  <c r="P31" i="4"/>
  <c r="Q31" i="4"/>
  <c r="R31" i="4"/>
  <c r="S31" i="4"/>
  <c r="T31" i="4"/>
  <c r="U31" i="4"/>
  <c r="V31" i="4"/>
  <c r="W31" i="4"/>
  <c r="X31" i="4"/>
  <c r="Y31" i="4"/>
  <c r="Z31" i="4"/>
  <c r="AA31" i="4"/>
  <c r="D33" i="4"/>
  <c r="E33" i="4"/>
  <c r="F33" i="4"/>
  <c r="G33" i="4"/>
  <c r="H33" i="4"/>
  <c r="I33" i="4"/>
  <c r="M33" i="4"/>
  <c r="N33" i="4"/>
  <c r="O33" i="4"/>
  <c r="P33" i="4"/>
  <c r="Q33" i="4"/>
  <c r="R33" i="4"/>
  <c r="S33" i="4"/>
  <c r="T33" i="4"/>
  <c r="U33" i="4"/>
  <c r="V33" i="4"/>
  <c r="W33" i="4"/>
  <c r="X33" i="4"/>
  <c r="Y33" i="4"/>
  <c r="Z33" i="4"/>
  <c r="AA33" i="4"/>
  <c r="E35" i="4"/>
  <c r="D37" i="4"/>
  <c r="E37" i="4"/>
  <c r="F37" i="4"/>
  <c r="G37" i="4"/>
  <c r="H37" i="4"/>
  <c r="I37" i="4"/>
  <c r="L37" i="4"/>
  <c r="M37" i="4"/>
  <c r="N37" i="4"/>
  <c r="O37" i="4"/>
  <c r="P37" i="4"/>
  <c r="Q37" i="4"/>
  <c r="R37" i="4"/>
  <c r="S37" i="4"/>
  <c r="T37" i="4"/>
  <c r="U37" i="4"/>
  <c r="V37" i="4"/>
  <c r="W37" i="4"/>
  <c r="X37" i="4"/>
  <c r="Y37" i="4"/>
  <c r="Z37" i="4"/>
  <c r="AA37" i="4"/>
  <c r="E39" i="4"/>
  <c r="G39" i="4"/>
  <c r="D42" i="4"/>
  <c r="E42" i="4"/>
  <c r="F42" i="4"/>
  <c r="G42" i="4"/>
  <c r="H42" i="4"/>
  <c r="I42" i="4"/>
  <c r="M42" i="4"/>
  <c r="N42" i="4"/>
  <c r="O42" i="4"/>
  <c r="P42" i="4"/>
  <c r="Q42" i="4"/>
  <c r="R42" i="4"/>
  <c r="S42" i="4"/>
  <c r="T42" i="4"/>
  <c r="U42" i="4"/>
  <c r="V42" i="4"/>
  <c r="W42" i="4"/>
  <c r="X42" i="4"/>
  <c r="Y42" i="4"/>
  <c r="Z42" i="4"/>
  <c r="AA42" i="4"/>
  <c r="D43" i="4"/>
  <c r="E43" i="4"/>
  <c r="F43" i="4"/>
  <c r="G43" i="4"/>
  <c r="H43" i="4"/>
  <c r="I43" i="4"/>
  <c r="M43" i="4"/>
  <c r="N43" i="4"/>
  <c r="O43" i="4"/>
  <c r="P43" i="4"/>
  <c r="Q43" i="4"/>
  <c r="R43" i="4"/>
  <c r="S43" i="4"/>
  <c r="T43" i="4"/>
  <c r="U43" i="4"/>
  <c r="V43" i="4"/>
  <c r="W43" i="4"/>
  <c r="X43" i="4"/>
  <c r="Y43" i="4"/>
  <c r="Z43" i="4"/>
  <c r="AA43" i="4"/>
  <c r="D27" i="6"/>
  <c r="E27" i="6"/>
  <c r="E29" i="6"/>
  <c r="F27" i="6"/>
  <c r="F29" i="6"/>
  <c r="G27" i="6"/>
  <c r="G29" i="6"/>
  <c r="H27" i="6"/>
  <c r="I27" i="6"/>
  <c r="I29" i="6"/>
  <c r="I39" i="6"/>
  <c r="D29" i="6"/>
  <c r="D35" i="6"/>
  <c r="H29" i="6"/>
  <c r="H35" i="6"/>
  <c r="H43" i="6"/>
  <c r="D31" i="6"/>
  <c r="E31" i="6"/>
  <c r="F31" i="6"/>
  <c r="G31" i="6"/>
  <c r="H31" i="6"/>
  <c r="I31" i="6"/>
  <c r="D33" i="6"/>
  <c r="E33" i="6"/>
  <c r="F33" i="6"/>
  <c r="G33" i="6"/>
  <c r="H33" i="6"/>
  <c r="I33" i="6"/>
  <c r="D37" i="6"/>
  <c r="E37" i="6"/>
  <c r="F37" i="6"/>
  <c r="G37" i="6"/>
  <c r="H37" i="6"/>
  <c r="I37" i="6"/>
  <c r="D42" i="6"/>
  <c r="G27" i="7"/>
  <c r="D27" i="7"/>
  <c r="E27" i="7"/>
  <c r="H39" i="6"/>
  <c r="D39" i="6"/>
  <c r="D43" i="6"/>
  <c r="K43" i="4"/>
  <c r="X39" i="4"/>
  <c r="P39" i="4"/>
  <c r="L35" i="4"/>
  <c r="J42" i="4"/>
  <c r="J43" i="4"/>
  <c r="L43" i="4"/>
  <c r="L42" i="4"/>
  <c r="K42" i="4"/>
  <c r="M35" i="4"/>
  <c r="M39" i="4"/>
  <c r="V39" i="4"/>
  <c r="V35" i="4"/>
  <c r="I39" i="4"/>
  <c r="I35" i="4"/>
  <c r="Z39" i="4"/>
  <c r="Z35" i="4"/>
  <c r="H35" i="4"/>
  <c r="H39" i="4"/>
  <c r="O39" i="4"/>
  <c r="O35" i="4"/>
  <c r="T35" i="4"/>
  <c r="T39" i="4"/>
  <c r="I42" i="6"/>
  <c r="G39" i="6"/>
  <c r="G35" i="6"/>
  <c r="E35" i="6"/>
  <c r="E39" i="6"/>
  <c r="AA39" i="4"/>
  <c r="AA35" i="4"/>
  <c r="U35" i="4"/>
  <c r="U39" i="4"/>
  <c r="H42" i="6"/>
  <c r="K35" i="4"/>
  <c r="K39" i="4"/>
  <c r="N39" i="4"/>
  <c r="N35" i="4"/>
  <c r="F35" i="6"/>
  <c r="F39" i="6"/>
  <c r="R35" i="4"/>
  <c r="R39" i="4"/>
  <c r="D35" i="4"/>
  <c r="D39" i="4"/>
  <c r="J35" i="4"/>
  <c r="J39" i="4"/>
  <c r="I35" i="6"/>
  <c r="I43" i="6"/>
  <c r="Y35" i="4"/>
  <c r="E42" i="6"/>
  <c r="E43" i="6"/>
  <c r="G43" i="6"/>
  <c r="G42" i="6"/>
  <c r="F43" i="6"/>
  <c r="F4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Owens</author>
  </authors>
  <commentList>
    <comment ref="B14" authorId="0" shapeId="0" xr:uid="{00000000-0006-0000-0100-000001000000}">
      <text>
        <r>
          <rPr>
            <b/>
            <sz val="8"/>
            <color indexed="81"/>
            <rFont val="Tahoma"/>
          </rPr>
          <t>Correctable crashes by upgrading to protected-only phasing.  Correctable crashes should involve the SAME Left Turn approach.</t>
        </r>
        <r>
          <rPr>
            <sz val="8"/>
            <color indexed="81"/>
            <rFont val="Tahoma"/>
          </rPr>
          <t xml:space="preserve">
</t>
        </r>
      </text>
    </comment>
    <comment ref="B16" authorId="0" shapeId="0" xr:uid="{00000000-0006-0000-0100-000002000000}">
      <text>
        <r>
          <rPr>
            <b/>
            <sz val="8"/>
            <color indexed="81"/>
            <rFont val="Tahoma"/>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 Owens</author>
  </authors>
  <commentList>
    <comment ref="B11" authorId="0" shapeId="0" xr:uid="{00000000-0006-0000-0200-000001000000}">
      <text>
        <r>
          <rPr>
            <b/>
            <sz val="8"/>
            <color indexed="81"/>
            <rFont val="Tahoma"/>
          </rPr>
          <t>Hourly volume for designated left turn movement</t>
        </r>
        <r>
          <rPr>
            <sz val="8"/>
            <color indexed="81"/>
            <rFont val="Tahoma"/>
          </rPr>
          <t xml:space="preserve">
</t>
        </r>
      </text>
    </comment>
    <comment ref="B13" authorId="0" shapeId="0" xr:uid="{00000000-0006-0000-0200-000002000000}">
      <text>
        <r>
          <rPr>
            <sz val="8"/>
            <color indexed="81"/>
            <rFont val="Tahoma"/>
          </rPr>
          <t xml:space="preserve">This value can be called "number of observed 'sneakers' per hour" and is different from the above line.  Enter  ONLY if the value has been arrived at by observation.  Should be less than or equal to the VLT number above it.
</t>
        </r>
      </text>
    </comment>
    <comment ref="B15" authorId="0" shapeId="0" xr:uid="{00000000-0006-0000-0200-000003000000}">
      <text>
        <r>
          <rPr>
            <sz val="8"/>
            <color indexed="81"/>
            <rFont val="Tahoma"/>
          </rPr>
          <t xml:space="preserve">The opposing volume per hour per approach per lane (excluding free right turn volume and volume serviced by a separate right turn phase).
</t>
        </r>
      </text>
    </comment>
    <comment ref="B17" authorId="0" shapeId="0" xr:uid="{00000000-0006-0000-0200-000004000000}">
      <text>
        <r>
          <rPr>
            <sz val="8"/>
            <color indexed="81"/>
            <rFont val="Tahoma"/>
            <family val="2"/>
          </rPr>
          <t>The time allocated to the protected left turn movement using protected/permissive phasing.  If there is no protected movement, develop a timing plan with the protected movement and use that green time.</t>
        </r>
        <r>
          <rPr>
            <sz val="8"/>
            <color indexed="81"/>
            <rFont val="Tahoma"/>
          </rPr>
          <t xml:space="preserve">
</t>
        </r>
      </text>
    </comment>
    <comment ref="B19" authorId="0" shapeId="0" xr:uid="{00000000-0006-0000-0200-000005000000}">
      <text>
        <r>
          <rPr>
            <sz val="8"/>
            <color indexed="81"/>
            <rFont val="Tahoma"/>
            <family val="2"/>
          </rPr>
          <t xml:space="preserve">The cycle length (in seconds) when those volumes occur using permissive-only phasing.  If existing timing plan does not involve permissive-only phasing, develop a plan to arrive at this cycle length. </t>
        </r>
        <r>
          <rPr>
            <sz val="8"/>
            <color indexed="81"/>
            <rFont val="Tahoma"/>
          </rPr>
          <t xml:space="preserve">
</t>
        </r>
      </text>
    </comment>
    <comment ref="B21" authorId="0" shapeId="0" xr:uid="{00000000-0006-0000-0200-000006000000}">
      <text>
        <r>
          <rPr>
            <sz val="8"/>
            <color indexed="81"/>
            <rFont val="Tahoma"/>
            <family val="2"/>
          </rPr>
          <t>The cycle length (in seconds) when those volumes occur using protected/permissive phasing. If existing timing plan does not involve protected/permissive phasing, develop a plan to arrive at this cycle length.</t>
        </r>
        <r>
          <rPr>
            <sz val="8"/>
            <color indexed="81"/>
            <rFont val="Tahoma"/>
          </rPr>
          <t xml:space="preserve">
</t>
        </r>
      </text>
    </comment>
    <comment ref="B23" authorId="0" shapeId="0" xr:uid="{00000000-0006-0000-0200-000007000000}">
      <text>
        <r>
          <rPr>
            <sz val="8"/>
            <color indexed="81"/>
            <rFont val="Tahoma"/>
            <family val="2"/>
          </rPr>
          <t>The green time (in seconds) common to both VLT and VO during that cycle using permissive-only phasing</t>
        </r>
        <r>
          <rPr>
            <sz val="8"/>
            <color indexed="81"/>
            <rFont val="Tahoma"/>
          </rPr>
          <t xml:space="preserve">
</t>
        </r>
      </text>
    </comment>
    <comment ref="B25" authorId="0" shapeId="0" xr:uid="{00000000-0006-0000-0200-000008000000}">
      <text>
        <r>
          <rPr>
            <sz val="8"/>
            <color indexed="81"/>
            <rFont val="Tahoma"/>
          </rPr>
          <t>The green time (in seconds) common to both (VLT)pp and VO during that cycle using protected/permissive phasing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Greg Owens</author>
  </authors>
  <commentList>
    <comment ref="B14" authorId="0" shapeId="0" xr:uid="{00000000-0006-0000-0300-000001000000}">
      <text>
        <r>
          <rPr>
            <b/>
            <sz val="8"/>
            <color indexed="81"/>
            <rFont val="Tahoma"/>
          </rPr>
          <t>Correctable crashes by upgrading to protected-only phasing.  Correctable crashes should involve the SAME Left Turn approach.</t>
        </r>
        <r>
          <rPr>
            <sz val="8"/>
            <color indexed="81"/>
            <rFont val="Tahoma"/>
          </rPr>
          <t xml:space="preserve">
</t>
        </r>
      </text>
    </comment>
    <comment ref="B16" authorId="0" shapeId="0" xr:uid="{00000000-0006-0000-0300-000002000000}">
      <text>
        <r>
          <rPr>
            <b/>
            <sz val="8"/>
            <color indexed="81"/>
            <rFont val="Tahoma"/>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Greg Owens</author>
  </authors>
  <commentList>
    <comment ref="B11" authorId="0" shapeId="0" xr:uid="{00000000-0006-0000-0400-000001000000}">
      <text>
        <r>
          <rPr>
            <b/>
            <sz val="8"/>
            <color indexed="81"/>
            <rFont val="Tahoma"/>
          </rPr>
          <t>Hourly volume for designated left turn movement</t>
        </r>
        <r>
          <rPr>
            <sz val="8"/>
            <color indexed="81"/>
            <rFont val="Tahoma"/>
          </rPr>
          <t xml:space="preserve">
</t>
        </r>
      </text>
    </comment>
    <comment ref="B13" authorId="0" shapeId="0" xr:uid="{00000000-0006-0000-0400-000002000000}">
      <text>
        <r>
          <rPr>
            <sz val="8"/>
            <color indexed="81"/>
            <rFont val="Tahoma"/>
          </rPr>
          <t xml:space="preserve">This value can be called "number of observed 'sneakers' per hour" and is different from the above line.  Enter  ONLY if the value has been arrived at by observation.  Should be less than or equal to the VLT number above it.
</t>
        </r>
      </text>
    </comment>
    <comment ref="B15" authorId="0" shapeId="0" xr:uid="{00000000-0006-0000-0400-000003000000}">
      <text>
        <r>
          <rPr>
            <sz val="8"/>
            <color indexed="81"/>
            <rFont val="Tahoma"/>
          </rPr>
          <t xml:space="preserve">The opposing volume per hour per approach per lane (excluding free right turn volume and volume serviced by a separate right turn phase).
</t>
        </r>
      </text>
    </comment>
    <comment ref="B17" authorId="0" shapeId="0" xr:uid="{00000000-0006-0000-0400-000004000000}">
      <text>
        <r>
          <rPr>
            <sz val="8"/>
            <color indexed="81"/>
            <rFont val="Tahoma"/>
            <family val="2"/>
          </rPr>
          <t>The time allocated to the protected left turn movement using protected/permissive phasing.  If there is no protected movement, develop a timing plan with the protected movement and use that green time.</t>
        </r>
        <r>
          <rPr>
            <sz val="8"/>
            <color indexed="81"/>
            <rFont val="Tahoma"/>
          </rPr>
          <t xml:space="preserve">
</t>
        </r>
      </text>
    </comment>
    <comment ref="B19" authorId="0" shapeId="0" xr:uid="{00000000-0006-0000-0400-000005000000}">
      <text>
        <r>
          <rPr>
            <sz val="8"/>
            <color indexed="81"/>
            <rFont val="Tahoma"/>
            <family val="2"/>
          </rPr>
          <t xml:space="preserve">The cycle length (in seconds) when those volumes occur using permissive-only phasing.  If existing timing plan does not involve permissive-only phasing, develop a plan to arrive at this cycle length. </t>
        </r>
        <r>
          <rPr>
            <sz val="8"/>
            <color indexed="81"/>
            <rFont val="Tahoma"/>
          </rPr>
          <t xml:space="preserve">
</t>
        </r>
      </text>
    </comment>
    <comment ref="B21" authorId="0" shapeId="0" xr:uid="{00000000-0006-0000-0400-000006000000}">
      <text>
        <r>
          <rPr>
            <sz val="8"/>
            <color indexed="81"/>
            <rFont val="Tahoma"/>
            <family val="2"/>
          </rPr>
          <t>The cycle length (in seconds) when those volumes occur using protected/permissive phasing. If existing timing plan does not involve protected/permissive phasing, develop a plan to arrive at this cycle length.</t>
        </r>
        <r>
          <rPr>
            <sz val="8"/>
            <color indexed="81"/>
            <rFont val="Tahoma"/>
          </rPr>
          <t xml:space="preserve">
</t>
        </r>
      </text>
    </comment>
    <comment ref="B23" authorId="0" shapeId="0" xr:uid="{00000000-0006-0000-0400-000007000000}">
      <text>
        <r>
          <rPr>
            <sz val="8"/>
            <color indexed="81"/>
            <rFont val="Tahoma"/>
            <family val="2"/>
          </rPr>
          <t>The green time (in seconds) common to both VLT and VO during that cycle using permissive-only phasing</t>
        </r>
        <r>
          <rPr>
            <sz val="8"/>
            <color indexed="81"/>
            <rFont val="Tahoma"/>
          </rPr>
          <t xml:space="preserve">
</t>
        </r>
      </text>
    </comment>
    <comment ref="B25" authorId="0" shapeId="0" xr:uid="{00000000-0006-0000-0400-000008000000}">
      <text>
        <r>
          <rPr>
            <sz val="8"/>
            <color indexed="81"/>
            <rFont val="Tahoma"/>
          </rPr>
          <t>The green time (in seconds) common to both (VLT)pp and VO during that cycle using protected/permissive phasing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1AAAA6E-A2BC-41DD-9B77-02394C0C6AD7}" keepAlive="1" name="Query - GUIDELINES FOR VARIABLE LEFT" description="Connection to the 'GUIDELINES FOR VARIABLE LEFT' query in the workbook." type="5" refreshedVersion="0" background="1" saveData="1">
    <dbPr connection="Provider=Microsoft.Mashup.OleDb.1;Data Source=$Workbook$;Location=&quot;GUIDELINES FOR VARIABLE LEFT&quot;;Extended Properties=&quot;&quot;" command="SELECT * FROM [GUIDELINES FOR VARIABLE LEFT]"/>
  </connection>
</connections>
</file>

<file path=xl/sharedStrings.xml><?xml version="1.0" encoding="utf-8"?>
<sst xmlns="http://schemas.openxmlformats.org/spreadsheetml/2006/main" count="215" uniqueCount="129">
  <si>
    <t>WORKSHEET FOR VARIABLE LEFT TURN PHASING SAFETY WARRANTS</t>
  </si>
  <si>
    <t xml:space="preserve">Fill in the needed color shaded cells </t>
  </si>
  <si>
    <t>COUNTY:</t>
  </si>
  <si>
    <t>Overthere</t>
  </si>
  <si>
    <t>ROUTE:</t>
  </si>
  <si>
    <t>AT:</t>
  </si>
  <si>
    <t>State</t>
  </si>
  <si>
    <t>DATE:</t>
  </si>
  <si>
    <t>Yesterday</t>
  </si>
  <si>
    <t>ANALYZED BY:</t>
  </si>
  <si>
    <t>Josephine Engineer</t>
  </si>
  <si>
    <t>LEFT TURN MOVEMENT:</t>
  </si>
  <si>
    <t>NB</t>
  </si>
  <si>
    <t>SB</t>
  </si>
  <si>
    <t xml:space="preserve">EB </t>
  </si>
  <si>
    <t>WB</t>
  </si>
  <si>
    <t>NUMBER OF OPPOSING LANES</t>
  </si>
  <si>
    <t>PREVAILING SPEED</t>
  </si>
  <si>
    <t>SIGHT DISTANCE (FT.)</t>
  </si>
  <si>
    <t>NUMBER OF CORRECTABLE CRASHES (12 months)</t>
  </si>
  <si>
    <t>NUMBER OF OBSERVED TRAFFIC CONFLICTS (11 hours)</t>
  </si>
  <si>
    <t>NUMBER OF LEFT TURN LANES ON APPROACH</t>
  </si>
  <si>
    <t>WARRANTED PHASING?</t>
  </si>
  <si>
    <t>NOTE: Use "Protected Only" phasing if study indicates number of gaps is insufficent to turn safely.</t>
  </si>
  <si>
    <t>APPENDIX 6.1-4</t>
  </si>
  <si>
    <t>WORKSHEET FOR VARIABLE LEFT TURN PHASING CAPACITY WARRANTS</t>
  </si>
  <si>
    <t>Elsewhere</t>
  </si>
  <si>
    <t>Main</t>
  </si>
  <si>
    <t>Northbound</t>
  </si>
  <si>
    <t>TIME PERIOD CHECKED:</t>
  </si>
  <si>
    <t>7-8am</t>
  </si>
  <si>
    <t>8-9am</t>
  </si>
  <si>
    <t>11-12 pm</t>
  </si>
  <si>
    <t>12-1 pm</t>
  </si>
  <si>
    <t>4-5 pm</t>
  </si>
  <si>
    <t>5-6 pm</t>
  </si>
  <si>
    <t>VLT:</t>
  </si>
  <si>
    <t>VLT(Sneakers)*:</t>
  </si>
  <si>
    <t>N/A</t>
  </si>
  <si>
    <t>Vo:</t>
  </si>
  <si>
    <t>Tp</t>
  </si>
  <si>
    <t>cp:</t>
  </si>
  <si>
    <t>cpp:</t>
  </si>
  <si>
    <t>gp:</t>
  </si>
  <si>
    <t>gpp:</t>
  </si>
  <si>
    <t>VP:</t>
  </si>
  <si>
    <t>(VLT)pp:</t>
  </si>
  <si>
    <t>VLT+VO:</t>
  </si>
  <si>
    <t>600x(gp/cp):</t>
  </si>
  <si>
    <t>(VLT)pp+VO:</t>
  </si>
  <si>
    <t>1200x(gpp/cpp):</t>
  </si>
  <si>
    <t>(VLT)ppxVO:</t>
  </si>
  <si>
    <t>WARRANTED</t>
  </si>
  <si>
    <t>PHASING:</t>
  </si>
  <si>
    <t xml:space="preserve">* NOTE: This criteria is only valid if observations at the intersection show that drivers tend to </t>
  </si>
  <si>
    <t>make left turns during the clearance interval on a regular basis.  These field checks should</t>
  </si>
  <si>
    <t>be made during the hour(s) in which either the highest left turn volume or the highest opposing</t>
  </si>
  <si>
    <t>volume occurs.</t>
  </si>
  <si>
    <t>NOTES</t>
  </si>
  <si>
    <t>00:00</t>
  </si>
  <si>
    <t>Tp:</t>
  </si>
  <si>
    <t>GUIDELINES FOR VARIABLE LEFT-TURN PHASING</t>
  </si>
  <si>
    <t>This is a guide for the selection of variable left turn phasing hour-by-hour. Guidelines based on safety and capacity are provided.</t>
  </si>
  <si>
    <t>Definition of Terms</t>
  </si>
  <si>
    <t>The following terms are used in these guidelines :</t>
  </si>
  <si>
    <t>Adjustment of Left Turn Volumes</t>
  </si>
  <si>
    <t>SAFETY CRITERIA</t>
  </si>
  <si>
    <t>Protected Only Left Turns</t>
  </si>
  <si>
    <t>The following factors should be considered when counting the number of opposing lanes crossed by left-turning traffic:</t>
  </si>
  <si>
    <t>Right-Turn Lanes. It may be acceptable to exclude opposing right-turn lanes. Omitting right-turn lanes is particularly appropriate where the right-turn movement is physically channelized from opposing through lanes and not under signal control. It may be desirable to include right-turn lanes in the count of opposing lanes where right-turn volume is heavy or where conflicts with left-turns are unusually high.</t>
  </si>
  <si>
    <t>Protected-Only left turns should be provided full-time when any one of the following criteria are satisfied:</t>
  </si>
  <si>
    <t>&lt; 200 ft. for 25 mph</t>
  </si>
  <si>
    <t>Protected/Permissive Left Turns</t>
  </si>
  <si>
    <t>Note: Protected/Permissive left turns should be provided when the following criteria is satisfied.</t>
  </si>
  <si>
    <t>A. Number of Observed Traffic Conflicts &gt; 29 Conflicts / 11 Hour Day</t>
  </si>
  <si>
    <t>Note: The number of conflicts are those occurring on the OPPOSITE APPROACH that are caused by the subject left-turn movement. Only those approaches satisfying the criteria should be upgraded.</t>
  </si>
  <si>
    <t>CAPACITY CRITERIA</t>
  </si>
  <si>
    <t>Permissive-Only Left Turns</t>
  </si>
  <si>
    <t>Note: Permissive-Only left turns are an option when one of the criteria in (A.) is satisfied in conjunction with (B.).</t>
  </si>
  <si>
    <t>Note: Protected/Permissive left turns should be provided when one of the criteria in (A.) is satisfied in conjunction with one of the criteria in (B.).</t>
  </si>
  <si>
    <t>Protected-Only Left Turns</t>
  </si>
  <si>
    <t xml:space="preserve"> Note: Protected-Only left turns should be provided when any one of the following criteria are satisfied.</t>
  </si>
  <si>
    <r>
      <t>V</t>
    </r>
    <r>
      <rPr>
        <b/>
        <vertAlign val="subscript"/>
        <sz val="10.5"/>
        <color rgb="FF222222"/>
        <rFont val="Arial"/>
        <family val="2"/>
      </rPr>
      <t>LT</t>
    </r>
    <r>
      <rPr>
        <sz val="10.5"/>
        <color rgb="FF222222"/>
        <rFont val="Arial"/>
        <family val="2"/>
      </rPr>
      <t> = The left turn volume per hour per approach.</t>
    </r>
  </si>
  <si>
    <r>
      <t>(V</t>
    </r>
    <r>
      <rPr>
        <b/>
        <vertAlign val="subscript"/>
        <sz val="10.5"/>
        <color rgb="FF222222"/>
        <rFont val="Arial"/>
        <family val="2"/>
      </rPr>
      <t>LT</t>
    </r>
    <r>
      <rPr>
        <b/>
        <sz val="10.5"/>
        <color rgb="FF222222"/>
        <rFont val="Arial"/>
        <family val="2"/>
      </rPr>
      <t>)</t>
    </r>
    <r>
      <rPr>
        <b/>
        <vertAlign val="subscript"/>
        <sz val="10.5"/>
        <color rgb="FF222222"/>
        <rFont val="Arial"/>
        <family val="2"/>
      </rPr>
      <t>pp</t>
    </r>
    <r>
      <rPr>
        <sz val="10.5"/>
        <color rgb="FF222222"/>
        <rFont val="Arial"/>
        <family val="2"/>
      </rPr>
      <t> = The number of vehicles attempting to make permissive left turns during the permissive part of a protected/permissive left turn per hour per approach.</t>
    </r>
  </si>
  <si>
    <r>
      <t>V</t>
    </r>
    <r>
      <rPr>
        <b/>
        <vertAlign val="subscript"/>
        <sz val="10.5"/>
        <color rgb="FF222222"/>
        <rFont val="Arial"/>
        <family val="2"/>
      </rPr>
      <t>O</t>
    </r>
    <r>
      <rPr>
        <sz val="10.5"/>
        <color rgb="FF222222"/>
        <rFont val="Arial"/>
        <family val="2"/>
      </rPr>
      <t> = The opposing volume per hour per approach per lane (excluding free right turn volume and volume serviced by a separate right turn phase).</t>
    </r>
  </si>
  <si>
    <r>
      <t>c</t>
    </r>
    <r>
      <rPr>
        <b/>
        <vertAlign val="subscript"/>
        <sz val="10.5"/>
        <color rgb="FF222222"/>
        <rFont val="Arial"/>
        <family val="2"/>
      </rPr>
      <t>p</t>
    </r>
    <r>
      <rPr>
        <sz val="10.5"/>
        <color rgb="FF222222"/>
        <rFont val="Arial"/>
        <family val="2"/>
      </rPr>
      <t> = The cycle length (in seconds) when those volumes occur using permissive-only phasing</t>
    </r>
    <r>
      <rPr>
        <b/>
        <vertAlign val="superscript"/>
        <sz val="8.5"/>
        <color rgb="FF222222"/>
        <rFont val="Arial"/>
        <family val="2"/>
      </rPr>
      <t>1</t>
    </r>
    <r>
      <rPr>
        <sz val="10.5"/>
        <color rgb="FF222222"/>
        <rFont val="Arial"/>
        <family val="2"/>
      </rPr>
      <t>.</t>
    </r>
  </si>
  <si>
    <r>
      <t>c</t>
    </r>
    <r>
      <rPr>
        <b/>
        <vertAlign val="subscript"/>
        <sz val="10.5"/>
        <color rgb="FF222222"/>
        <rFont val="Arial"/>
        <family val="2"/>
      </rPr>
      <t>pp</t>
    </r>
    <r>
      <rPr>
        <sz val="10.5"/>
        <color rgb="FF222222"/>
        <rFont val="Arial"/>
        <family val="2"/>
      </rPr>
      <t> = The cycle length (in seconds) when those volumes occur using protected/permissive phasing</t>
    </r>
    <r>
      <rPr>
        <b/>
        <vertAlign val="superscript"/>
        <sz val="8.5"/>
        <color rgb="FF222222"/>
        <rFont val="Arial"/>
        <family val="2"/>
      </rPr>
      <t>1</t>
    </r>
    <r>
      <rPr>
        <sz val="10.5"/>
        <color rgb="FF222222"/>
        <rFont val="Arial"/>
        <family val="2"/>
      </rPr>
      <t>.</t>
    </r>
  </si>
  <si>
    <r>
      <t>g</t>
    </r>
    <r>
      <rPr>
        <b/>
        <vertAlign val="subscript"/>
        <sz val="10.5"/>
        <color rgb="FF222222"/>
        <rFont val="Arial"/>
        <family val="2"/>
      </rPr>
      <t>p</t>
    </r>
    <r>
      <rPr>
        <vertAlign val="subscript"/>
        <sz val="10.5"/>
        <color rgb="FF222222"/>
        <rFont val="Arial"/>
        <family val="2"/>
      </rPr>
      <t> </t>
    </r>
    <r>
      <rPr>
        <sz val="10.5"/>
        <color rgb="FF222222"/>
        <rFont val="Arial"/>
        <family val="2"/>
      </rPr>
      <t>= The green time (in seconds) common to both V</t>
    </r>
    <r>
      <rPr>
        <vertAlign val="subscript"/>
        <sz val="10.5"/>
        <color rgb="FF222222"/>
        <rFont val="Arial"/>
        <family val="2"/>
      </rPr>
      <t>LT</t>
    </r>
    <r>
      <rPr>
        <sz val="10.5"/>
        <color rgb="FF222222"/>
        <rFont val="Arial"/>
        <family val="2"/>
      </rPr>
      <t xml:space="preserve"> and V</t>
    </r>
    <r>
      <rPr>
        <vertAlign val="subscript"/>
        <sz val="10.5"/>
        <color rgb="FF222222"/>
        <rFont val="Arial"/>
        <family val="2"/>
      </rPr>
      <t>O</t>
    </r>
    <r>
      <rPr>
        <sz val="10.5"/>
        <color rgb="FF222222"/>
        <rFont val="Arial"/>
        <family val="2"/>
      </rPr>
      <t xml:space="preserve"> during that cycle using permissive-only phasing</t>
    </r>
    <r>
      <rPr>
        <b/>
        <vertAlign val="superscript"/>
        <sz val="8.5"/>
        <color rgb="FF222222"/>
        <rFont val="Arial"/>
        <family val="2"/>
      </rPr>
      <t>1</t>
    </r>
    <r>
      <rPr>
        <sz val="10.5"/>
        <color rgb="FF222222"/>
        <rFont val="Arial"/>
        <family val="2"/>
      </rPr>
      <t>.</t>
    </r>
  </si>
  <si>
    <r>
      <t>g</t>
    </r>
    <r>
      <rPr>
        <b/>
        <vertAlign val="subscript"/>
        <sz val="10.5"/>
        <color rgb="FF222222"/>
        <rFont val="Arial"/>
        <family val="2"/>
      </rPr>
      <t>pp</t>
    </r>
    <r>
      <rPr>
        <sz val="10.5"/>
        <color rgb="FF222222"/>
        <rFont val="Arial"/>
        <family val="2"/>
      </rPr>
      <t> = The green time (in seconds) common to both (V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xml:space="preserve"> and V</t>
    </r>
    <r>
      <rPr>
        <vertAlign val="subscript"/>
        <sz val="10.5"/>
        <color rgb="FF222222"/>
        <rFont val="Arial"/>
        <family val="2"/>
      </rPr>
      <t>O</t>
    </r>
    <r>
      <rPr>
        <sz val="10.5"/>
        <color rgb="FF222222"/>
        <rFont val="Arial"/>
        <family val="2"/>
      </rPr>
      <t xml:space="preserve"> during that cycle using protected/permissive phasing</t>
    </r>
    <r>
      <rPr>
        <b/>
        <vertAlign val="superscript"/>
        <sz val="8.5"/>
        <color rgb="FF222222"/>
        <rFont val="Arial"/>
        <family val="2"/>
      </rPr>
      <t>1</t>
    </r>
    <r>
      <rPr>
        <sz val="10.5"/>
        <color rgb="FF222222"/>
        <rFont val="Arial"/>
        <family val="2"/>
      </rPr>
      <t>.</t>
    </r>
  </si>
  <si>
    <r>
      <t>T</t>
    </r>
    <r>
      <rPr>
        <b/>
        <vertAlign val="subscript"/>
        <sz val="10.5"/>
        <color rgb="FF222222"/>
        <rFont val="Arial"/>
        <family val="2"/>
      </rPr>
      <t>P</t>
    </r>
    <r>
      <rPr>
        <vertAlign val="subscript"/>
        <sz val="10.5"/>
        <color rgb="FF222222"/>
        <rFont val="Arial"/>
        <family val="2"/>
      </rPr>
      <t> </t>
    </r>
    <r>
      <rPr>
        <sz val="10.5"/>
        <color rgb="FF222222"/>
        <rFont val="Arial"/>
        <family val="2"/>
      </rPr>
      <t>= The time allocated to the protected left turn movement using protected/permissive phasing</t>
    </r>
    <r>
      <rPr>
        <b/>
        <vertAlign val="superscript"/>
        <sz val="8.5"/>
        <color rgb="FF222222"/>
        <rFont val="Arial"/>
        <family val="2"/>
      </rPr>
      <t>1</t>
    </r>
    <r>
      <rPr>
        <sz val="10.5"/>
        <color rgb="FF222222"/>
        <rFont val="Arial"/>
        <family val="2"/>
      </rPr>
      <t>.</t>
    </r>
  </si>
  <si>
    <r>
      <t>1</t>
    </r>
    <r>
      <rPr>
        <sz val="10.5"/>
        <color rgb="FF222222"/>
        <rFont val="Arial"/>
        <family val="2"/>
      </rPr>
      <t> These green times are used in the calculations regardless of the existing phasing. For phasing configurations not currently used it will be necessary to develop realistic timing for that phasing configuration. A signal timing computer program can be helpful in developing this timing.</t>
    </r>
  </si>
  <si>
    <t>This evaluation considers the number of vehicles attempting to make permissive left turns during the permissive part of a protected/permissive left turn. Therefore, the effects of protected left turns should be eliminated. This can be handled using the following method:</t>
  </si>
  <si>
    <r>
      <t>(V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xml:space="preserve"> = V</t>
    </r>
    <r>
      <rPr>
        <vertAlign val="subscript"/>
        <sz val="10.5"/>
        <color rgb="FF222222"/>
        <rFont val="Arial"/>
        <family val="2"/>
      </rPr>
      <t>LT</t>
    </r>
    <r>
      <rPr>
        <sz val="10.5"/>
        <color rgb="FF222222"/>
        <rFont val="Arial"/>
        <family val="2"/>
      </rPr>
      <t xml:space="preserve"> - V</t>
    </r>
    <r>
      <rPr>
        <vertAlign val="subscript"/>
        <sz val="10.5"/>
        <color rgb="FF222222"/>
        <rFont val="Arial"/>
        <family val="2"/>
      </rPr>
      <t>P</t>
    </r>
  </si>
  <si>
    <r>
      <t>where the variable V</t>
    </r>
    <r>
      <rPr>
        <vertAlign val="subscript"/>
        <sz val="10.5"/>
        <color rgb="FF222222"/>
        <rFont val="Arial"/>
        <family val="2"/>
      </rPr>
      <t>P</t>
    </r>
    <r>
      <rPr>
        <sz val="10.5"/>
        <color rgb="FF222222"/>
        <rFont val="Arial"/>
        <family val="2"/>
      </rPr>
      <t xml:space="preserve"> is the number of left turn vehicles served by the protected left turn indication. If this formula yields a negative number, use 0 for (V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Assuming that vehicles enter the intersection at a rate of 2 seconds/vehicle, the volume using the protected movement in a one-hour period is:</t>
    </r>
  </si>
  <si>
    <t>Protected-Only left turns shall be provided full-time when the number of opposing lanes ≥ 4.</t>
  </si>
  <si>
    <t>Note: If the number of opposing lanes = 3, protected/permissive should be considered using engineering judgment.</t>
  </si>
  <si>
    <t>Through Lanes. Any lane in which through traffic is permitted shall be counted, even if turns are also permitted from that lane.</t>
  </si>
  <si>
    <t>Left-Turn Lanes. Opposing exclusive left-turn lanes should usually not be counted, because typically opposing left turns do not conflict with each other.</t>
  </si>
  <si>
    <t>A. Sight Distance:</t>
  </si>
  <si>
    <t>&lt; 240 ft. for 30 mph</t>
  </si>
  <si>
    <t>&lt; 280 ft. for 35 mph</t>
  </si>
  <si>
    <t>&lt; 320 ft. for 40 mph</t>
  </si>
  <si>
    <t>&lt; 360 ft. for 45 mph</t>
  </si>
  <si>
    <t>&lt; 400 ft. for 50 mph</t>
  </si>
  <si>
    <t>&lt; 440 ft. for 55 mph</t>
  </si>
  <si>
    <t>B. Number of Correctable Crashes By Upgrading to Protected Only Phasing &gt; 5 over 12 months</t>
  </si>
  <si>
    <r>
      <t xml:space="preserve">Note: The correctable crashes should involve the </t>
    </r>
    <r>
      <rPr>
        <b/>
        <sz val="10.5"/>
        <color rgb="FF222222"/>
        <rFont val="Arial"/>
        <family val="2"/>
      </rPr>
      <t>SAME</t>
    </r>
    <r>
      <rPr>
        <sz val="10.5"/>
        <color rgb="FF222222"/>
        <rFont val="Arial"/>
        <family val="2"/>
      </rPr>
      <t xml:space="preserve"> Left Turn approach. Only those approaches satisfying that criteria should be upgraded.</t>
    </r>
  </si>
  <si>
    <t>C. Number of Observed Traffic Conflicts &gt; 48 Conflicts / 11 Hour Day</t>
  </si>
  <si>
    <r>
      <t xml:space="preserve">Note: Conflicts occur when motorists on the </t>
    </r>
    <r>
      <rPr>
        <b/>
        <sz val="10.5"/>
        <color rgb="FF222222"/>
        <rFont val="Arial"/>
        <family val="2"/>
      </rPr>
      <t>OPPOSITE APPROACH</t>
    </r>
    <r>
      <rPr>
        <sz val="10.5"/>
        <color rgb="FF222222"/>
        <rFont val="Arial"/>
        <family val="2"/>
      </rPr>
      <t xml:space="preserve"> must respond to the actions of motorists making the subject left-turn movement. Therefore, conflicts should be measured by observing the intersection from the opposite approach. Only those approaches satisfying the criteria should be upgraded.</t>
    </r>
  </si>
  <si>
    <t>D. Speed (prevailing)</t>
  </si>
  <si>
    <r>
      <t xml:space="preserve">≥ 50 mph </t>
    </r>
    <r>
      <rPr>
        <b/>
        <sz val="10.5"/>
        <color rgb="FF222222"/>
        <rFont val="Arial"/>
        <family val="2"/>
      </rPr>
      <t>AND</t>
    </r>
    <r>
      <rPr>
        <sz val="10.5"/>
        <color rgb="FF222222"/>
        <rFont val="Arial"/>
        <family val="2"/>
      </rPr>
      <t xml:space="preserve"> ≥ 2 opposing through lanes</t>
    </r>
  </si>
  <si>
    <r>
      <t xml:space="preserve">= 45 mph </t>
    </r>
    <r>
      <rPr>
        <b/>
        <sz val="10.5"/>
        <color rgb="FF222222"/>
        <rFont val="Arial"/>
        <family val="2"/>
      </rPr>
      <t>AND</t>
    </r>
    <r>
      <rPr>
        <sz val="10.5"/>
        <color rgb="FF222222"/>
        <rFont val="Arial"/>
        <family val="2"/>
      </rPr>
      <t xml:space="preserve"> a study indicates that the number of gaps is insufficient to turn safely</t>
    </r>
  </si>
  <si>
    <t>E. ≥ 2 left turn lanes.</t>
  </si>
  <si>
    <t>Note: If there are two left turn lanes and one opposing through lane with low speed and low volume, protected/permissive might be considered using engineering judgment.</t>
  </si>
  <si>
    <t>F. Unusual intersection geometrics that make permissive left turns difficult.</t>
  </si>
  <si>
    <r>
      <t>V</t>
    </r>
    <r>
      <rPr>
        <vertAlign val="subscript"/>
        <sz val="10.5"/>
        <color rgb="FF222222"/>
        <rFont val="Arial"/>
        <family val="2"/>
      </rPr>
      <t>LT</t>
    </r>
    <r>
      <rPr>
        <sz val="10.5"/>
        <color rgb="FF222222"/>
        <rFont val="Arial"/>
        <family val="2"/>
      </rPr>
      <t xml:space="preserve"> &lt; 2 Vehicles per Cycle</t>
    </r>
    <r>
      <rPr>
        <b/>
        <vertAlign val="superscript"/>
        <sz val="8.5"/>
        <color rgb="FF222222"/>
        <rFont val="Arial"/>
        <family val="2"/>
      </rPr>
      <t>1</t>
    </r>
  </si>
  <si>
    <r>
      <t>V</t>
    </r>
    <r>
      <rPr>
        <vertAlign val="subscript"/>
        <sz val="10.5"/>
        <color rgb="FF222222"/>
        <rFont val="Arial"/>
        <family val="2"/>
      </rPr>
      <t>O</t>
    </r>
    <r>
      <rPr>
        <sz val="10.5"/>
        <color rgb="FF222222"/>
        <rFont val="Arial"/>
        <family val="2"/>
      </rPr>
      <t xml:space="preserve"> &lt; 100 Vehicles per Hour</t>
    </r>
  </si>
  <si>
    <r>
      <t>1</t>
    </r>
    <r>
      <rPr>
        <sz val="10.5"/>
        <color rgb="FF222222"/>
        <rFont val="Arial"/>
        <family val="2"/>
      </rPr>
      <t> This criteria is only valid if observations at the intersection show that drivers tend to make left turns during the clearance interval on a regular basis. These field checks should be made during the hour(s) in which either the highest left turn volume or the highest opposing volume occurs.</t>
    </r>
  </si>
  <si>
    <r>
      <t>V</t>
    </r>
    <r>
      <rPr>
        <vertAlign val="subscript"/>
        <sz val="10.5"/>
        <color rgb="FF222222"/>
        <rFont val="Arial"/>
        <family val="2"/>
      </rPr>
      <t>LT</t>
    </r>
    <r>
      <rPr>
        <sz val="10.5"/>
        <color rgb="FF222222"/>
        <rFont val="Arial"/>
        <family val="2"/>
      </rPr>
      <t xml:space="preserve"> &gt; 2 Vehicles per Cycle</t>
    </r>
    <r>
      <rPr>
        <b/>
        <vertAlign val="superscript"/>
        <sz val="8.5"/>
        <color rgb="FF222222"/>
        <rFont val="Arial"/>
        <family val="2"/>
      </rPr>
      <t>1</t>
    </r>
    <r>
      <rPr>
        <sz val="10.5"/>
        <color rgb="FF222222"/>
        <rFont val="Arial"/>
        <family val="2"/>
      </rPr>
      <t> AND V</t>
    </r>
    <r>
      <rPr>
        <vertAlign val="subscript"/>
        <sz val="10.5"/>
        <color rgb="FF222222"/>
        <rFont val="Arial"/>
        <family val="2"/>
      </rPr>
      <t>O</t>
    </r>
    <r>
      <rPr>
        <sz val="10.5"/>
        <color rgb="FF222222"/>
        <rFont val="Arial"/>
        <family val="2"/>
      </rPr>
      <t xml:space="preserve"> &gt; 100 Vehicles per Hour</t>
    </r>
  </si>
  <si>
    <r>
      <t>V</t>
    </r>
    <r>
      <rPr>
        <vertAlign val="subscript"/>
        <sz val="10.5"/>
        <color rgb="FF222222"/>
        <rFont val="Arial"/>
        <family val="2"/>
      </rPr>
      <t>LT</t>
    </r>
    <r>
      <rPr>
        <sz val="10.5"/>
        <color rgb="FF222222"/>
        <rFont val="Arial"/>
        <family val="2"/>
      </rPr>
      <t xml:space="preserve"> + V</t>
    </r>
    <r>
      <rPr>
        <vertAlign val="subscript"/>
        <sz val="10.5"/>
        <color rgb="FF222222"/>
        <rFont val="Arial"/>
        <family val="2"/>
      </rPr>
      <t>O</t>
    </r>
    <r>
      <rPr>
        <sz val="10.5"/>
        <color rgb="FF222222"/>
        <rFont val="Arial"/>
        <family val="2"/>
      </rPr>
      <t xml:space="preserve"> &gt; 600 x (g</t>
    </r>
    <r>
      <rPr>
        <vertAlign val="subscript"/>
        <sz val="10.5"/>
        <color rgb="FF222222"/>
        <rFont val="Arial"/>
        <family val="2"/>
      </rPr>
      <t>p</t>
    </r>
    <r>
      <rPr>
        <sz val="10.5"/>
        <color rgb="FF222222"/>
        <rFont val="Arial"/>
        <family val="2"/>
      </rPr>
      <t>/c</t>
    </r>
    <r>
      <rPr>
        <vertAlign val="subscript"/>
        <sz val="10.5"/>
        <color rgb="FF222222"/>
        <rFont val="Arial"/>
        <family val="2"/>
      </rPr>
      <t>p</t>
    </r>
    <r>
      <rPr>
        <sz val="10.5"/>
        <color rgb="FF222222"/>
        <rFont val="Arial"/>
        <family val="2"/>
      </rPr>
      <t>)</t>
    </r>
  </si>
  <si>
    <r>
      <t>(V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xml:space="preserve"> x V</t>
    </r>
    <r>
      <rPr>
        <vertAlign val="subscript"/>
        <sz val="10.5"/>
        <color rgb="FF222222"/>
        <rFont val="Arial"/>
        <family val="2"/>
      </rPr>
      <t>O</t>
    </r>
    <r>
      <rPr>
        <sz val="10.5"/>
        <color rgb="FF222222"/>
        <rFont val="Arial"/>
        <family val="2"/>
      </rPr>
      <t xml:space="preserve"> &lt; 50,000</t>
    </r>
  </si>
  <si>
    <t>Protected left turn movements should be provided with an adequate turn bay or a separate turning lane, depending upon the volumes using the intersection and the existing intersection geometry. Protected-Only left turns should not be used with shared lanes unless split phase operation is used.</t>
  </si>
  <si>
    <r>
      <t>A.        V</t>
    </r>
    <r>
      <rPr>
        <vertAlign val="subscript"/>
        <sz val="10.5"/>
        <color rgb="FF222222"/>
        <rFont val="Arial"/>
        <family val="2"/>
      </rPr>
      <t>LT</t>
    </r>
    <r>
      <rPr>
        <sz val="10.5"/>
        <color rgb="FF222222"/>
        <rFont val="Arial"/>
        <family val="2"/>
      </rPr>
      <t xml:space="preserve"> &lt; 100 Vehicles per Hour</t>
    </r>
  </si>
  <si>
    <r>
      <t>B.        V</t>
    </r>
    <r>
      <rPr>
        <vertAlign val="subscript"/>
        <sz val="10.5"/>
        <color rgb="FF222222"/>
        <rFont val="Arial"/>
        <family val="2"/>
      </rPr>
      <t xml:space="preserve">LT </t>
    </r>
    <r>
      <rPr>
        <sz val="10.5"/>
        <color rgb="FF222222"/>
        <rFont val="Arial"/>
        <family val="2"/>
      </rPr>
      <t>+ V</t>
    </r>
    <r>
      <rPr>
        <vertAlign val="subscript"/>
        <sz val="10.5"/>
        <color rgb="FF222222"/>
        <rFont val="Arial"/>
        <family val="2"/>
      </rPr>
      <t xml:space="preserve">O </t>
    </r>
    <r>
      <rPr>
        <sz val="10.5"/>
        <color rgb="FF222222"/>
        <rFont val="Arial"/>
        <family val="2"/>
      </rPr>
      <t>&lt; 600 x (g</t>
    </r>
    <r>
      <rPr>
        <vertAlign val="subscript"/>
        <sz val="10.5"/>
        <color rgb="FF222222"/>
        <rFont val="Arial"/>
        <family val="2"/>
      </rPr>
      <t>p</t>
    </r>
    <r>
      <rPr>
        <sz val="10.5"/>
        <color rgb="FF222222"/>
        <rFont val="Arial"/>
        <family val="2"/>
      </rPr>
      <t>/c</t>
    </r>
    <r>
      <rPr>
        <vertAlign val="subscript"/>
        <sz val="10.5"/>
        <color rgb="FF222222"/>
        <rFont val="Arial"/>
        <family val="2"/>
      </rPr>
      <t>p</t>
    </r>
    <r>
      <rPr>
        <sz val="10.5"/>
        <color rgb="FF222222"/>
        <rFont val="Arial"/>
        <family val="2"/>
      </rPr>
      <t>)</t>
    </r>
  </si>
  <si>
    <r>
      <t>A.         V</t>
    </r>
    <r>
      <rPr>
        <vertAlign val="subscript"/>
        <sz val="10.5"/>
        <color rgb="FF222222"/>
        <rFont val="Arial"/>
        <family val="2"/>
      </rPr>
      <t>LT</t>
    </r>
    <r>
      <rPr>
        <sz val="10.5"/>
        <color rgb="FF222222"/>
        <rFont val="Arial"/>
        <family val="2"/>
      </rPr>
      <t xml:space="preserve"> &gt; 100 Vehicles per Hour AND V</t>
    </r>
    <r>
      <rPr>
        <vertAlign val="subscript"/>
        <sz val="10.5"/>
        <color rgb="FF222222"/>
        <rFont val="Arial"/>
        <family val="2"/>
      </rPr>
      <t>O</t>
    </r>
    <r>
      <rPr>
        <sz val="10.5"/>
        <color rgb="FF222222"/>
        <rFont val="Arial"/>
        <family val="2"/>
      </rPr>
      <t xml:space="preserve"> &gt; 100 Vehicles per Hour</t>
    </r>
  </si>
  <si>
    <r>
      <t>B.         (V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xml:space="preserve"> + V</t>
    </r>
    <r>
      <rPr>
        <vertAlign val="subscript"/>
        <sz val="10.5"/>
        <color rgb="FF222222"/>
        <rFont val="Arial"/>
        <family val="2"/>
      </rPr>
      <t>O</t>
    </r>
    <r>
      <rPr>
        <sz val="10.5"/>
        <color rgb="FF222222"/>
        <rFont val="Arial"/>
        <family val="2"/>
      </rPr>
      <t xml:space="preserve"> &lt; 1200 x (g</t>
    </r>
    <r>
      <rPr>
        <vertAlign val="subscript"/>
        <sz val="10.5"/>
        <color rgb="FF222222"/>
        <rFont val="Arial"/>
        <family val="2"/>
      </rPr>
      <t>pp</t>
    </r>
    <r>
      <rPr>
        <sz val="10.5"/>
        <color rgb="FF222222"/>
        <rFont val="Arial"/>
        <family val="2"/>
      </rPr>
      <t>/c</t>
    </r>
    <r>
      <rPr>
        <vertAlign val="subscript"/>
        <sz val="10.5"/>
        <color rgb="FF222222"/>
        <rFont val="Arial"/>
        <family val="2"/>
      </rPr>
      <t>pp</t>
    </r>
    <r>
      <rPr>
        <sz val="10.5"/>
        <color rgb="FF222222"/>
        <rFont val="Arial"/>
        <family val="2"/>
      </rPr>
      <t>)</t>
    </r>
  </si>
  <si>
    <r>
      <t>A.         (V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xml:space="preserve"> + V</t>
    </r>
    <r>
      <rPr>
        <vertAlign val="subscript"/>
        <sz val="10.5"/>
        <color rgb="FF222222"/>
        <rFont val="Arial"/>
        <family val="2"/>
      </rPr>
      <t>O</t>
    </r>
    <r>
      <rPr>
        <sz val="10.5"/>
        <color rgb="FF222222"/>
        <rFont val="Arial"/>
        <family val="2"/>
      </rPr>
      <t xml:space="preserve"> &gt; 1200 x (gpp/cpp) for 3 or more hours if considering permanent phasing change</t>
    </r>
  </si>
  <si>
    <r>
      <t>B.         (V</t>
    </r>
    <r>
      <rPr>
        <vertAlign val="subscript"/>
        <sz val="10.5"/>
        <color rgb="FF222222"/>
        <rFont val="Arial"/>
        <family val="2"/>
      </rPr>
      <t>LT</t>
    </r>
    <r>
      <rPr>
        <sz val="10.5"/>
        <color rgb="FF222222"/>
        <rFont val="Arial"/>
        <family val="2"/>
      </rPr>
      <t>)</t>
    </r>
    <r>
      <rPr>
        <vertAlign val="subscript"/>
        <sz val="10.5"/>
        <color rgb="FF222222"/>
        <rFont val="Arial"/>
        <family val="2"/>
      </rPr>
      <t>pp</t>
    </r>
    <r>
      <rPr>
        <sz val="10.5"/>
        <color rgb="FF222222"/>
        <rFont val="Arial"/>
        <family val="2"/>
      </rPr>
      <t xml:space="preserve"> x V</t>
    </r>
    <r>
      <rPr>
        <vertAlign val="subscript"/>
        <sz val="10.5"/>
        <color rgb="FF222222"/>
        <rFont val="Arial"/>
        <family val="2"/>
      </rPr>
      <t xml:space="preserve">O </t>
    </r>
    <r>
      <rPr>
        <sz val="10.5"/>
        <color rgb="FF222222"/>
        <rFont val="Arial"/>
        <family val="2"/>
      </rPr>
      <t>&gt; 50,000 for 3 or more hours if considering permanent phasing change</t>
    </r>
  </si>
  <si>
    <t>Revisions 4/12/2024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</si>
</sst>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name val="Arial MT"/>
    </font>
    <font>
      <sz val="10"/>
      <color indexed="8"/>
      <name val="Arial MT"/>
    </font>
    <font>
      <b/>
      <sz val="12"/>
      <color indexed="8"/>
      <name val="Arial MT"/>
    </font>
    <font>
      <u/>
      <sz val="12"/>
      <color indexed="12"/>
      <name val="Arial MT"/>
    </font>
    <font>
      <sz val="8"/>
      <color indexed="81"/>
      <name val="Tahoma"/>
    </font>
    <font>
      <b/>
      <sz val="8"/>
      <color indexed="81"/>
      <name val="Tahoma"/>
    </font>
    <font>
      <sz val="8"/>
      <color indexed="81"/>
      <name val="Tahoma"/>
      <family val="2"/>
    </font>
    <font>
      <sz val="9"/>
      <name val="Times New Roman"/>
      <family val="1"/>
    </font>
    <font>
      <b/>
      <sz val="14"/>
      <name val="Arial MT"/>
    </font>
    <font>
      <sz val="14"/>
      <name val="Arial MT"/>
    </font>
    <font>
      <b/>
      <sz val="10"/>
      <name val="Arial MT"/>
    </font>
    <font>
      <b/>
      <u/>
      <sz val="14"/>
      <color indexed="8"/>
      <name val="Arial MT"/>
    </font>
    <font>
      <b/>
      <sz val="12"/>
      <name val="Arial MT"/>
    </font>
    <font>
      <b/>
      <sz val="10"/>
      <color indexed="8"/>
      <name val="Arial MT"/>
    </font>
    <font>
      <i/>
      <sz val="12"/>
      <name val="Arial MT"/>
    </font>
    <font>
      <i/>
      <sz val="10"/>
      <name val="Arial MT"/>
    </font>
    <font>
      <sz val="12"/>
      <name val="Times New Roman"/>
      <family val="1"/>
    </font>
    <font>
      <sz val="12"/>
      <color indexed="9"/>
      <name val="Arial MT"/>
    </font>
    <font>
      <sz val="10"/>
      <name val="Arial MT"/>
    </font>
    <font>
      <b/>
      <sz val="18"/>
      <color rgb="FF222222"/>
      <name val="Arial"/>
      <family val="2"/>
    </font>
    <font>
      <sz val="10.5"/>
      <color rgb="FF222222"/>
      <name val="Arial"/>
      <family val="2"/>
    </font>
    <font>
      <b/>
      <u/>
      <sz val="12"/>
      <color rgb="FF222222"/>
      <name val="Arial"/>
      <family val="2"/>
    </font>
    <font>
      <b/>
      <sz val="10.5"/>
      <color rgb="FF222222"/>
      <name val="Arial"/>
      <family val="2"/>
    </font>
    <font>
      <b/>
      <vertAlign val="subscript"/>
      <sz val="10.5"/>
      <color rgb="FF222222"/>
      <name val="Arial"/>
      <family val="2"/>
    </font>
    <font>
      <b/>
      <vertAlign val="superscript"/>
      <sz val="8.5"/>
      <color rgb="FF222222"/>
      <name val="Arial"/>
      <family val="2"/>
    </font>
    <font>
      <vertAlign val="subscript"/>
      <sz val="10.5"/>
      <color rgb="FF222222"/>
      <name val="Arial"/>
      <family val="2"/>
    </font>
    <font>
      <i/>
      <sz val="10.5"/>
      <color rgb="FF222222"/>
      <name val="Arial"/>
      <family val="2"/>
    </font>
    <font>
      <b/>
      <u/>
      <sz val="14"/>
      <color rgb="FF222222"/>
      <name val="Arial"/>
      <family val="2"/>
    </font>
    <font>
      <sz val="12"/>
      <color rgb="FF222222"/>
      <name val="Arial"/>
      <family val="2"/>
    </font>
  </fonts>
  <fills count="8">
    <fill>
      <patternFill patternType="none"/>
    </fill>
    <fill>
      <patternFill patternType="gray125"/>
    </fill>
    <fill>
      <patternFill patternType="solid">
        <fgColor indexed="9"/>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18">
    <border>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thick">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right style="medium">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2" borderId="0"/>
    <xf numFmtId="0" fontId="3" fillId="0" borderId="0" applyNumberFormat="0" applyFill="0" applyBorder="0" applyAlignment="0" applyProtection="0">
      <alignment vertical="top"/>
      <protection locked="0"/>
    </xf>
  </cellStyleXfs>
  <cellXfs count="97">
    <xf numFmtId="0" fontId="0" fillId="2" borderId="0" xfId="0" applyNumberFormat="1"/>
    <xf numFmtId="0" fontId="0" fillId="2" borderId="0" xfId="0" applyNumberFormat="1" applyAlignment="1">
      <alignment horizontal="centerContinuous"/>
    </xf>
    <xf numFmtId="0" fontId="1" fillId="2" borderId="0" xfId="0" applyNumberFormat="1" applyFont="1"/>
    <xf numFmtId="0" fontId="1" fillId="2" borderId="0" xfId="0" applyNumberFormat="1" applyFont="1" applyAlignment="1">
      <alignment horizontal="centerContinuous"/>
    </xf>
    <xf numFmtId="0" fontId="3" fillId="2" borderId="0" xfId="1" quotePrefix="1" applyNumberFormat="1" applyFill="1" applyAlignment="1" applyProtection="1"/>
    <xf numFmtId="0" fontId="7" fillId="2" borderId="0" xfId="0" applyNumberFormat="1" applyFont="1"/>
    <xf numFmtId="0" fontId="8" fillId="3" borderId="1" xfId="0" applyNumberFormat="1" applyFont="1" applyFill="1" applyBorder="1" applyAlignment="1" applyProtection="1">
      <alignment horizontal="center" vertical="center"/>
      <protection locked="0"/>
    </xf>
    <xf numFmtId="49" fontId="8" fillId="3" borderId="1" xfId="0" applyNumberFormat="1" applyFont="1" applyFill="1" applyBorder="1" applyAlignment="1" applyProtection="1">
      <alignment horizontal="center" vertical="center"/>
      <protection locked="0"/>
    </xf>
    <xf numFmtId="0" fontId="9" fillId="4" borderId="2" xfId="0" applyNumberFormat="1" applyFont="1" applyFill="1" applyBorder="1" applyAlignment="1">
      <alignment horizontal="center" vertical="center"/>
    </xf>
    <xf numFmtId="0" fontId="10" fillId="4" borderId="3" xfId="0" applyNumberFormat="1" applyFont="1" applyFill="1" applyBorder="1" applyAlignment="1">
      <alignment horizontal="center" vertical="center"/>
    </xf>
    <xf numFmtId="0" fontId="10" fillId="4" borderId="4" xfId="0" applyNumberFormat="1" applyFont="1" applyFill="1" applyBorder="1" applyAlignment="1">
      <alignment horizontal="center" vertical="center"/>
    </xf>
    <xf numFmtId="0" fontId="12" fillId="2" borderId="0" xfId="0" applyNumberFormat="1" applyFont="1" applyAlignment="1">
      <alignment horizontal="center"/>
    </xf>
    <xf numFmtId="0" fontId="12" fillId="2" borderId="0" xfId="0" applyNumberFormat="1" applyFont="1"/>
    <xf numFmtId="0" fontId="12" fillId="4" borderId="0" xfId="0" applyNumberFormat="1" applyFont="1" applyFill="1" applyProtection="1"/>
    <xf numFmtId="0" fontId="12" fillId="4" borderId="0" xfId="0" applyNumberFormat="1" applyFont="1" applyFill="1" applyBorder="1" applyAlignment="1" applyProtection="1"/>
    <xf numFmtId="0" fontId="12" fillId="4" borderId="0" xfId="0" applyNumberFormat="1" applyFont="1" applyFill="1" applyAlignment="1" applyProtection="1"/>
    <xf numFmtId="0" fontId="13" fillId="2" borderId="0" xfId="0" applyNumberFormat="1" applyFont="1"/>
    <xf numFmtId="0" fontId="14" fillId="2" borderId="0" xfId="0" applyNumberFormat="1" applyFont="1"/>
    <xf numFmtId="0" fontId="2" fillId="2" borderId="0" xfId="0" applyNumberFormat="1" applyFont="1"/>
    <xf numFmtId="0" fontId="16" fillId="2" borderId="0" xfId="0" applyNumberFormat="1" applyFont="1"/>
    <xf numFmtId="0" fontId="0" fillId="2" borderId="0" xfId="0" applyNumberFormat="1" applyAlignment="1">
      <alignment horizontal="center"/>
    </xf>
    <xf numFmtId="0" fontId="12" fillId="5" borderId="0" xfId="0" applyNumberFormat="1" applyFont="1" applyFill="1" applyBorder="1" applyAlignment="1" applyProtection="1">
      <alignment horizontal="center"/>
      <protection locked="0"/>
    </xf>
    <xf numFmtId="0" fontId="20" fillId="2" borderId="0" xfId="0" applyNumberFormat="1" applyFont="1" applyAlignment="1">
      <alignment horizontal="center" vertical="center"/>
    </xf>
    <xf numFmtId="0" fontId="20" fillId="2" borderId="0" xfId="0" applyNumberFormat="1" applyFont="1" applyAlignment="1">
      <alignment vertical="center"/>
    </xf>
    <xf numFmtId="0" fontId="21" fillId="2" borderId="0" xfId="0" applyNumberFormat="1" applyFont="1" applyAlignment="1">
      <alignment vertical="center"/>
    </xf>
    <xf numFmtId="0" fontId="22" fillId="2" borderId="0" xfId="0" applyNumberFormat="1" applyFont="1" applyAlignment="1">
      <alignment horizontal="left" vertical="center" indent="4"/>
    </xf>
    <xf numFmtId="0" fontId="20" fillId="2" borderId="0" xfId="0" applyNumberFormat="1" applyFont="1" applyAlignment="1">
      <alignment horizontal="left" vertical="center" indent="4"/>
    </xf>
    <xf numFmtId="0" fontId="24" fillId="2" borderId="0" xfId="0" applyNumberFormat="1" applyFont="1" applyAlignment="1">
      <alignment horizontal="left" vertical="center" indent="4"/>
    </xf>
    <xf numFmtId="0" fontId="26" fillId="2" borderId="0" xfId="0" applyNumberFormat="1" applyFont="1" applyAlignment="1">
      <alignment vertical="center"/>
    </xf>
    <xf numFmtId="0" fontId="27" fillId="2" borderId="0" xfId="0" applyNumberFormat="1" applyFont="1" applyAlignment="1">
      <alignment vertical="center"/>
    </xf>
    <xf numFmtId="0" fontId="28" fillId="2" borderId="0" xfId="0" applyNumberFormat="1" applyFont="1" applyAlignment="1">
      <alignment vertical="center"/>
    </xf>
    <xf numFmtId="0" fontId="20" fillId="2" borderId="0" xfId="0" applyNumberFormat="1" applyFont="1" applyAlignment="1">
      <alignment horizontal="left" vertical="center" indent="8"/>
    </xf>
    <xf numFmtId="0" fontId="24" fillId="2" borderId="0" xfId="0" applyNumberFormat="1" applyFont="1" applyAlignment="1">
      <alignment horizontal="left" vertical="center" indent="8"/>
    </xf>
    <xf numFmtId="0" fontId="22" fillId="2" borderId="0" xfId="0" applyNumberFormat="1" applyFont="1" applyAlignment="1">
      <alignment vertical="center"/>
    </xf>
    <xf numFmtId="0" fontId="19" fillId="2" borderId="0" xfId="0" applyNumberFormat="1" applyFont="1" applyAlignment="1">
      <alignment horizontal="left" vertical="center"/>
    </xf>
    <xf numFmtId="0" fontId="20" fillId="2" borderId="0" xfId="0" applyNumberFormat="1" applyFont="1" applyAlignment="1">
      <alignment horizontal="left" vertical="center"/>
    </xf>
    <xf numFmtId="0" fontId="20" fillId="2" borderId="0" xfId="0" applyNumberFormat="1" applyFont="1" applyBorder="1" applyAlignment="1">
      <alignment horizontal="left" vertical="center" indent="4"/>
    </xf>
    <xf numFmtId="0" fontId="17" fillId="2" borderId="0" xfId="0" applyNumberFormat="1" applyFont="1" applyAlignment="1">
      <alignment horizontal="center" vertical="center"/>
    </xf>
    <xf numFmtId="0" fontId="10" fillId="2" borderId="6" xfId="0" applyNumberFormat="1" applyFont="1" applyBorder="1" applyAlignment="1">
      <alignment horizontal="center" vertical="center" wrapText="1"/>
    </xf>
    <xf numFmtId="0" fontId="10" fillId="2" borderId="7" xfId="0" applyNumberFormat="1" applyFont="1" applyBorder="1" applyAlignment="1">
      <alignment horizontal="center" vertical="center" wrapText="1"/>
    </xf>
    <xf numFmtId="0" fontId="10" fillId="2" borderId="8" xfId="0" applyNumberFormat="1" applyFont="1" applyBorder="1" applyAlignment="1">
      <alignment horizontal="center" vertical="center" wrapText="1"/>
    </xf>
    <xf numFmtId="0" fontId="9" fillId="6" borderId="1" xfId="0" applyNumberFormat="1" applyFont="1" applyFill="1" applyBorder="1" applyAlignment="1" applyProtection="1">
      <alignment horizontal="center" vertical="center"/>
      <protection locked="0"/>
    </xf>
    <xf numFmtId="0" fontId="12" fillId="2" borderId="0" xfId="0" applyNumberFormat="1" applyFont="1" applyAlignment="1">
      <alignment horizontal="center" vertical="center" wrapText="1"/>
    </xf>
    <xf numFmtId="0" fontId="12" fillId="2" borderId="5" xfId="0" applyNumberFormat="1" applyFont="1" applyBorder="1" applyAlignment="1">
      <alignment horizontal="center" vertical="center" wrapText="1"/>
    </xf>
    <xf numFmtId="0" fontId="13" fillId="2" borderId="0" xfId="0" applyNumberFormat="1" applyFont="1" applyAlignment="1">
      <alignment horizontal="center" vertical="center" wrapText="1"/>
    </xf>
    <xf numFmtId="0" fontId="0" fillId="2" borderId="5" xfId="0" applyNumberFormat="1" applyBorder="1" applyAlignment="1">
      <alignment horizontal="center" vertical="center" wrapText="1"/>
    </xf>
    <xf numFmtId="0" fontId="0" fillId="2" borderId="0" xfId="0" applyNumberFormat="1" applyAlignment="1">
      <alignment horizontal="center" vertical="center" wrapText="1"/>
    </xf>
    <xf numFmtId="0" fontId="13" fillId="2" borderId="0" xfId="0" applyNumberFormat="1" applyFont="1" applyAlignment="1">
      <alignment horizontal="right"/>
    </xf>
    <xf numFmtId="0" fontId="0" fillId="2" borderId="5" xfId="0" applyNumberFormat="1" applyBorder="1" applyAlignment="1">
      <alignment horizontal="right"/>
    </xf>
    <xf numFmtId="0" fontId="13" fillId="2" borderId="0" xfId="0" applyNumberFormat="1" applyFont="1" applyAlignment="1">
      <alignment horizontal="center" vertical="center"/>
    </xf>
    <xf numFmtId="0" fontId="0" fillId="2" borderId="5" xfId="0" applyNumberFormat="1" applyBorder="1" applyAlignment="1">
      <alignment horizontal="center" vertical="center"/>
    </xf>
    <xf numFmtId="0" fontId="0" fillId="2" borderId="0" xfId="0" applyNumberFormat="1" applyAlignment="1">
      <alignment horizontal="center" vertical="center"/>
    </xf>
    <xf numFmtId="0" fontId="12" fillId="2" borderId="0" xfId="0" applyNumberFormat="1" applyFont="1" applyAlignment="1">
      <alignment horizontal="right"/>
    </xf>
    <xf numFmtId="0" fontId="12" fillId="5" borderId="0" xfId="0" applyNumberFormat="1" applyFont="1" applyFill="1" applyAlignment="1" applyProtection="1">
      <alignment horizontal="center"/>
      <protection locked="0"/>
    </xf>
    <xf numFmtId="0" fontId="12" fillId="4" borderId="0" xfId="0" applyNumberFormat="1" applyFont="1" applyFill="1" applyBorder="1" applyAlignment="1" applyProtection="1">
      <alignment horizontal="right"/>
    </xf>
    <xf numFmtId="0" fontId="11" fillId="2" borderId="0" xfId="0" applyNumberFormat="1" applyFont="1" applyAlignment="1">
      <alignment horizontal="center"/>
    </xf>
    <xf numFmtId="0" fontId="0" fillId="2" borderId="0" xfId="0" applyNumberFormat="1" applyAlignment="1">
      <alignment horizontal="center"/>
    </xf>
    <xf numFmtId="0" fontId="15" fillId="2" borderId="0" xfId="0" applyNumberFormat="1" applyFont="1" applyAlignment="1">
      <alignment horizontal="center"/>
    </xf>
    <xf numFmtId="0" fontId="12" fillId="5" borderId="0" xfId="0" applyNumberFormat="1" applyFont="1" applyFill="1" applyBorder="1" applyAlignment="1" applyProtection="1">
      <alignment horizontal="center"/>
      <protection locked="0"/>
    </xf>
    <xf numFmtId="0" fontId="9" fillId="7" borderId="1" xfId="0" applyNumberFormat="1" applyFont="1" applyFill="1" applyBorder="1" applyAlignment="1">
      <alignment horizontal="center" vertical="center"/>
    </xf>
    <xf numFmtId="1" fontId="9" fillId="7" borderId="1" xfId="0" applyNumberFormat="1" applyFont="1" applyFill="1" applyBorder="1" applyAlignment="1">
      <alignment horizontal="center" vertical="center"/>
    </xf>
    <xf numFmtId="0" fontId="12" fillId="3" borderId="1" xfId="0" applyNumberFormat="1" applyFont="1" applyFill="1" applyBorder="1" applyAlignment="1" applyProtection="1">
      <alignment horizontal="center" vertical="center"/>
      <protection locked="0"/>
    </xf>
    <xf numFmtId="0" fontId="9" fillId="6" borderId="2" xfId="0" applyNumberFormat="1" applyFont="1" applyFill="1" applyBorder="1" applyAlignment="1" applyProtection="1">
      <alignment horizontal="center" vertical="center"/>
      <protection locked="0"/>
    </xf>
    <xf numFmtId="0" fontId="9" fillId="6" borderId="4" xfId="0" applyNumberFormat="1" applyFont="1" applyFill="1" applyBorder="1" applyAlignment="1" applyProtection="1">
      <alignment horizontal="center" vertical="center"/>
      <protection locked="0"/>
    </xf>
    <xf numFmtId="49" fontId="12" fillId="3" borderId="1" xfId="0" applyNumberFormat="1" applyFont="1" applyFill="1" applyBorder="1" applyAlignment="1" applyProtection="1">
      <alignment horizontal="center" vertical="center"/>
      <protection locked="0"/>
    </xf>
    <xf numFmtId="0" fontId="12" fillId="2" borderId="9" xfId="0" applyNumberFormat="1" applyFont="1" applyBorder="1" applyAlignment="1">
      <alignment horizontal="center" vertical="center"/>
    </xf>
    <xf numFmtId="0" fontId="0" fillId="2" borderId="9" xfId="0" applyNumberFormat="1" applyBorder="1" applyAlignment="1">
      <alignment horizontal="center" vertical="center"/>
    </xf>
    <xf numFmtId="0" fontId="13" fillId="2" borderId="9" xfId="0" applyNumberFormat="1" applyFont="1" applyBorder="1" applyAlignment="1">
      <alignment horizontal="center" vertical="center"/>
    </xf>
    <xf numFmtId="0" fontId="12" fillId="2" borderId="0" xfId="0" applyNumberFormat="1" applyFont="1" applyAlignment="1">
      <alignment horizontal="left"/>
    </xf>
    <xf numFmtId="0" fontId="0" fillId="5" borderId="10" xfId="0" applyNumberFormat="1" applyFill="1" applyBorder="1" applyAlignment="1" applyProtection="1">
      <alignment horizontal="left" vertical="top" wrapText="1"/>
      <protection locked="0"/>
    </xf>
    <xf numFmtId="0" fontId="0" fillId="5" borderId="11" xfId="0" applyNumberFormat="1" applyFill="1" applyBorder="1" applyAlignment="1" applyProtection="1">
      <alignment horizontal="left" vertical="top" wrapText="1"/>
      <protection locked="0"/>
    </xf>
    <xf numFmtId="0" fontId="0" fillId="5" borderId="12" xfId="0" applyNumberFormat="1" applyFill="1" applyBorder="1" applyAlignment="1" applyProtection="1">
      <alignment horizontal="left" vertical="top" wrapText="1"/>
      <protection locked="0"/>
    </xf>
    <xf numFmtId="0" fontId="0" fillId="5" borderId="13" xfId="0" applyNumberFormat="1" applyFill="1" applyBorder="1" applyAlignment="1" applyProtection="1">
      <alignment horizontal="left" vertical="top" wrapText="1"/>
      <protection locked="0"/>
    </xf>
    <xf numFmtId="0" fontId="0" fillId="5" borderId="0" xfId="0" applyNumberFormat="1" applyFill="1" applyBorder="1" applyAlignment="1" applyProtection="1">
      <alignment horizontal="left" vertical="top" wrapText="1"/>
      <protection locked="0"/>
    </xf>
    <xf numFmtId="0" fontId="0" fillId="5" borderId="14" xfId="0" applyNumberFormat="1" applyFill="1" applyBorder="1" applyAlignment="1" applyProtection="1">
      <alignment horizontal="left" vertical="top" wrapText="1"/>
      <protection locked="0"/>
    </xf>
    <xf numFmtId="0" fontId="0" fillId="5" borderId="15" xfId="0" applyNumberFormat="1" applyFill="1" applyBorder="1" applyAlignment="1" applyProtection="1">
      <alignment horizontal="left" vertical="top" wrapText="1"/>
      <protection locked="0"/>
    </xf>
    <xf numFmtId="0" fontId="0" fillId="5" borderId="16" xfId="0" applyNumberFormat="1" applyFill="1" applyBorder="1" applyAlignment="1" applyProtection="1">
      <alignment horizontal="left" vertical="top" wrapText="1"/>
      <protection locked="0"/>
    </xf>
    <xf numFmtId="0" fontId="0" fillId="5" borderId="17" xfId="0" applyNumberFormat="1" applyFill="1" applyBorder="1" applyAlignment="1" applyProtection="1">
      <alignment horizontal="left" vertical="top" wrapText="1"/>
      <protection locked="0"/>
    </xf>
    <xf numFmtId="0" fontId="18" fillId="5" borderId="10" xfId="0" applyNumberFormat="1" applyFont="1" applyFill="1" applyBorder="1" applyAlignment="1" applyProtection="1">
      <alignment horizontal="left" vertical="top" wrapText="1"/>
      <protection locked="0"/>
    </xf>
    <xf numFmtId="0" fontId="18" fillId="5" borderId="11" xfId="0" applyNumberFormat="1" applyFont="1" applyFill="1" applyBorder="1" applyAlignment="1" applyProtection="1">
      <alignment horizontal="left" vertical="top" wrapText="1"/>
      <protection locked="0"/>
    </xf>
    <xf numFmtId="0" fontId="18" fillId="5" borderId="12" xfId="0" applyNumberFormat="1" applyFont="1" applyFill="1" applyBorder="1" applyAlignment="1" applyProtection="1">
      <alignment horizontal="left" vertical="top" wrapText="1"/>
      <protection locked="0"/>
    </xf>
    <xf numFmtId="0" fontId="18" fillId="5" borderId="13" xfId="0" applyNumberFormat="1" applyFont="1" applyFill="1" applyBorder="1" applyAlignment="1" applyProtection="1">
      <alignment horizontal="left" vertical="top" wrapText="1"/>
      <protection locked="0"/>
    </xf>
    <xf numFmtId="0" fontId="18" fillId="5" borderId="0" xfId="0" applyNumberFormat="1" applyFont="1" applyFill="1" applyBorder="1" applyAlignment="1" applyProtection="1">
      <alignment horizontal="left" vertical="top" wrapText="1"/>
      <protection locked="0"/>
    </xf>
    <xf numFmtId="0" fontId="18" fillId="5" borderId="14" xfId="0" applyNumberFormat="1" applyFont="1" applyFill="1" applyBorder="1" applyAlignment="1" applyProtection="1">
      <alignment horizontal="left" vertical="top" wrapText="1"/>
      <protection locked="0"/>
    </xf>
    <xf numFmtId="0" fontId="18" fillId="5" borderId="15" xfId="0" applyNumberFormat="1" applyFont="1" applyFill="1" applyBorder="1" applyAlignment="1" applyProtection="1">
      <alignment horizontal="left" vertical="top" wrapText="1"/>
      <protection locked="0"/>
    </xf>
    <xf numFmtId="0" fontId="18" fillId="5" borderId="16" xfId="0" applyNumberFormat="1" applyFont="1" applyFill="1" applyBorder="1" applyAlignment="1" applyProtection="1">
      <alignment horizontal="left" vertical="top" wrapText="1"/>
      <protection locked="0"/>
    </xf>
    <xf numFmtId="0" fontId="18" fillId="5" borderId="17" xfId="0" applyNumberFormat="1" applyFont="1" applyFill="1" applyBorder="1" applyAlignment="1" applyProtection="1">
      <alignment horizontal="left" vertical="top" wrapText="1"/>
      <protection locked="0"/>
    </xf>
    <xf numFmtId="20" fontId="8" fillId="3" borderId="2" xfId="0" applyNumberFormat="1" applyFont="1" applyFill="1" applyBorder="1" applyAlignment="1" applyProtection="1">
      <alignment horizontal="center" vertical="center"/>
    </xf>
    <xf numFmtId="0" fontId="8" fillId="3" borderId="4" xfId="0" applyNumberFormat="1" applyFont="1" applyFill="1" applyBorder="1" applyAlignment="1" applyProtection="1">
      <alignment horizontal="center" vertical="center"/>
    </xf>
    <xf numFmtId="1" fontId="9" fillId="7" borderId="2" xfId="0" applyNumberFormat="1" applyFont="1" applyFill="1" applyBorder="1" applyAlignment="1">
      <alignment horizontal="center" vertical="center"/>
    </xf>
    <xf numFmtId="1" fontId="9" fillId="7" borderId="4" xfId="0" applyNumberFormat="1" applyFont="1" applyFill="1" applyBorder="1" applyAlignment="1">
      <alignment horizontal="center" vertical="center"/>
    </xf>
    <xf numFmtId="0" fontId="9" fillId="7" borderId="2" xfId="0" applyNumberFormat="1" applyFont="1" applyFill="1" applyBorder="1" applyAlignment="1">
      <alignment horizontal="center" vertical="center"/>
    </xf>
    <xf numFmtId="0" fontId="9" fillId="7" borderId="4" xfId="0" applyNumberFormat="1" applyFont="1" applyFill="1" applyBorder="1" applyAlignment="1">
      <alignment horizontal="center" vertical="center"/>
    </xf>
    <xf numFmtId="49" fontId="8" fillId="3" borderId="2"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2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xf>
  </cellXfs>
  <cellStyles count="2">
    <cellStyle name="Hyperlink" xfId="1" builtinId="8"/>
    <cellStyle name="Normal" xfId="0" builtinId="0"/>
  </cellStyles>
  <dxfs count="32">
    <dxf>
      <font>
        <condense val="0"/>
        <extend val="0"/>
        <color auto="1"/>
      </font>
      <fill>
        <patternFill>
          <bgColor indexed="53"/>
        </patternFill>
      </fill>
    </dxf>
    <dxf>
      <fill>
        <patternFill>
          <bgColor indexed="51"/>
        </patternFill>
      </fill>
    </dxf>
    <dxf>
      <fill>
        <patternFill>
          <bgColor indexed="11"/>
        </patternFill>
      </fill>
    </dxf>
    <dxf>
      <font>
        <condense val="0"/>
        <extend val="0"/>
        <color auto="1"/>
      </font>
    </dxf>
    <dxf>
      <fill>
        <patternFill>
          <bgColor indexed="10"/>
        </patternFill>
      </fill>
    </dxf>
    <dxf>
      <fill>
        <patternFill>
          <bgColor indexed="51"/>
        </patternFill>
      </fill>
    </dxf>
    <dxf>
      <fill>
        <patternFill>
          <bgColor indexed="11"/>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condense val="0"/>
        <extend val="0"/>
        <color auto="1"/>
      </font>
      <fill>
        <patternFill>
          <bgColor indexed="53"/>
        </patternFill>
      </fill>
    </dxf>
    <dxf>
      <fill>
        <patternFill>
          <bgColor indexed="51"/>
        </patternFill>
      </fill>
    </dxf>
    <dxf>
      <fill>
        <patternFill>
          <bgColor indexed="11"/>
        </patternFill>
      </fill>
    </dxf>
    <dxf>
      <font>
        <condense val="0"/>
        <extend val="0"/>
        <color auto="1"/>
      </font>
    </dxf>
    <dxf>
      <fill>
        <patternFill>
          <bgColor indexed="10"/>
        </patternFill>
      </fill>
    </dxf>
    <dxf>
      <fill>
        <patternFill>
          <bgColor indexed="51"/>
        </patternFill>
      </fill>
    </dxf>
    <dxf>
      <fill>
        <patternFill>
          <bgColor indexed="11"/>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
      <font>
        <b/>
        <i val="0"/>
        <condense val="0"/>
        <extend val="0"/>
      </font>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3</xdr:col>
      <xdr:colOff>381000</xdr:colOff>
      <xdr:row>35</xdr:row>
      <xdr:rowOff>219075</xdr:rowOff>
    </xdr:to>
    <xdr:pic>
      <xdr:nvPicPr>
        <xdr:cNvPr id="2" name="Picture 1">
          <a:extLst>
            <a:ext uri="{FF2B5EF4-FFF2-40B4-BE49-F238E27FC236}">
              <a16:creationId xmlns:a16="http://schemas.microsoft.com/office/drawing/2014/main" id="{C52241DD-766E-FF49-711D-A77A7C2046C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6696075"/>
          <a:ext cx="26670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EEC4-DC7B-4AE9-AD95-8E7906B397E8}">
  <dimension ref="A1:K122"/>
  <sheetViews>
    <sheetView zoomScaleNormal="100" workbookViewId="0">
      <selection activeCell="L3" sqref="L3"/>
    </sheetView>
  </sheetViews>
  <sheetFormatPr defaultRowHeight="15"/>
  <sheetData>
    <row r="1" spans="1:11" ht="23.25">
      <c r="A1" s="34" t="s">
        <v>61</v>
      </c>
      <c r="E1" s="4"/>
      <c r="K1" t="s">
        <v>128</v>
      </c>
    </row>
    <row r="2" spans="1:11">
      <c r="A2" s="22"/>
    </row>
    <row r="3" spans="1:11">
      <c r="A3" s="23" t="s">
        <v>62</v>
      </c>
    </row>
    <row r="4" spans="1:11">
      <c r="A4" s="23"/>
    </row>
    <row r="5" spans="1:11" ht="15.75">
      <c r="A5" s="24" t="s">
        <v>63</v>
      </c>
    </row>
    <row r="6" spans="1:11">
      <c r="A6" s="23"/>
    </row>
    <row r="7" spans="1:11">
      <c r="A7" s="23" t="s">
        <v>64</v>
      </c>
    </row>
    <row r="8" spans="1:11">
      <c r="A8" s="23"/>
    </row>
    <row r="9" spans="1:11">
      <c r="A9" s="25" t="s">
        <v>82</v>
      </c>
    </row>
    <row r="10" spans="1:11">
      <c r="A10" s="26"/>
    </row>
    <row r="11" spans="1:11">
      <c r="A11" s="25" t="s">
        <v>83</v>
      </c>
    </row>
    <row r="12" spans="1:11">
      <c r="A12" s="26"/>
    </row>
    <row r="13" spans="1:11">
      <c r="A13" s="25" t="s">
        <v>84</v>
      </c>
    </row>
    <row r="14" spans="1:11">
      <c r="A14" s="26"/>
    </row>
    <row r="15" spans="1:11">
      <c r="A15" s="25" t="s">
        <v>85</v>
      </c>
    </row>
    <row r="16" spans="1:11">
      <c r="A16" s="26"/>
    </row>
    <row r="17" spans="1:1">
      <c r="A17" s="25" t="s">
        <v>86</v>
      </c>
    </row>
    <row r="18" spans="1:1">
      <c r="A18" s="26"/>
    </row>
    <row r="19" spans="1:1" ht="16.5">
      <c r="A19" s="25" t="s">
        <v>87</v>
      </c>
    </row>
    <row r="20" spans="1:1">
      <c r="A20" s="26"/>
    </row>
    <row r="21" spans="1:1" ht="16.5">
      <c r="A21" s="25" t="s">
        <v>88</v>
      </c>
    </row>
    <row r="22" spans="1:1">
      <c r="A22" s="26"/>
    </row>
    <row r="23" spans="1:1" ht="16.5">
      <c r="A23" s="25" t="s">
        <v>89</v>
      </c>
    </row>
    <row r="24" spans="1:1">
      <c r="A24" s="26"/>
    </row>
    <row r="25" spans="1:1">
      <c r="A25" s="27" t="s">
        <v>90</v>
      </c>
    </row>
    <row r="26" spans="1:1">
      <c r="A26" s="23"/>
    </row>
    <row r="27" spans="1:1" ht="15.75">
      <c r="A27" s="24" t="s">
        <v>65</v>
      </c>
    </row>
    <row r="28" spans="1:1">
      <c r="A28" s="23"/>
    </row>
    <row r="29" spans="1:1">
      <c r="A29" s="23" t="s">
        <v>91</v>
      </c>
    </row>
    <row r="30" spans="1:1">
      <c r="A30" s="23"/>
    </row>
    <row r="31" spans="1:1" ht="16.5">
      <c r="A31" s="23" t="s">
        <v>92</v>
      </c>
    </row>
    <row r="32" spans="1:1">
      <c r="A32" s="23"/>
    </row>
    <row r="33" spans="1:1" ht="16.5">
      <c r="A33" s="23" t="s">
        <v>93</v>
      </c>
    </row>
    <row r="34" spans="1:1">
      <c r="A34" s="28"/>
    </row>
    <row r="36" spans="1:1">
      <c r="A36" s="23"/>
    </row>
    <row r="37" spans="1:1">
      <c r="A37" s="23"/>
    </row>
    <row r="38" spans="1:1" ht="18">
      <c r="A38" s="29" t="s">
        <v>66</v>
      </c>
    </row>
    <row r="39" spans="1:1">
      <c r="A39" s="30"/>
    </row>
    <row r="40" spans="1:1" ht="15.75">
      <c r="A40" s="24" t="s">
        <v>67</v>
      </c>
    </row>
    <row r="41" spans="1:1">
      <c r="A41" s="23"/>
    </row>
    <row r="42" spans="1:1">
      <c r="A42" s="23" t="s">
        <v>94</v>
      </c>
    </row>
    <row r="43" spans="1:1">
      <c r="A43" s="23"/>
    </row>
    <row r="44" spans="1:1">
      <c r="A44" s="26" t="s">
        <v>95</v>
      </c>
    </row>
    <row r="45" spans="1:1">
      <c r="A45" s="26"/>
    </row>
    <row r="46" spans="1:1">
      <c r="A46" s="26" t="s">
        <v>68</v>
      </c>
    </row>
    <row r="47" spans="1:1">
      <c r="A47" s="26"/>
    </row>
    <row r="48" spans="1:1">
      <c r="A48" s="26" t="s">
        <v>96</v>
      </c>
    </row>
    <row r="49" spans="1:1">
      <c r="A49" s="26"/>
    </row>
    <row r="50" spans="1:1">
      <c r="A50" s="26" t="s">
        <v>97</v>
      </c>
    </row>
    <row r="51" spans="1:1">
      <c r="A51" s="26"/>
    </row>
    <row r="52" spans="1:1">
      <c r="A52" s="26" t="s">
        <v>69</v>
      </c>
    </row>
    <row r="53" spans="1:1">
      <c r="A53" s="26"/>
    </row>
    <row r="54" spans="1:1">
      <c r="A54" s="23" t="s">
        <v>70</v>
      </c>
    </row>
    <row r="55" spans="1:1">
      <c r="A55" s="26"/>
    </row>
    <row r="56" spans="1:1">
      <c r="A56" s="23" t="s">
        <v>98</v>
      </c>
    </row>
    <row r="57" spans="1:1">
      <c r="A57" s="26" t="s">
        <v>71</v>
      </c>
    </row>
    <row r="58" spans="1:1">
      <c r="A58" s="26" t="s">
        <v>99</v>
      </c>
    </row>
    <row r="59" spans="1:1">
      <c r="A59" s="26" t="s">
        <v>100</v>
      </c>
    </row>
    <row r="60" spans="1:1">
      <c r="A60" s="26" t="s">
        <v>101</v>
      </c>
    </row>
    <row r="61" spans="1:1">
      <c r="A61" s="26" t="s">
        <v>102</v>
      </c>
    </row>
    <row r="62" spans="1:1">
      <c r="A62" s="26" t="s">
        <v>103</v>
      </c>
    </row>
    <row r="63" spans="1:1">
      <c r="A63" s="26" t="s">
        <v>104</v>
      </c>
    </row>
    <row r="64" spans="1:1">
      <c r="A64" s="26"/>
    </row>
    <row r="65" spans="1:1">
      <c r="A65" s="23" t="s">
        <v>105</v>
      </c>
    </row>
    <row r="66" spans="1:1">
      <c r="A66" s="31" t="s">
        <v>106</v>
      </c>
    </row>
    <row r="67" spans="1:1">
      <c r="A67" s="23"/>
    </row>
    <row r="68" spans="1:1">
      <c r="A68" s="23" t="s">
        <v>107</v>
      </c>
    </row>
    <row r="69" spans="1:1">
      <c r="A69" s="31" t="s">
        <v>108</v>
      </c>
    </row>
    <row r="70" spans="1:1">
      <c r="A70" s="23"/>
    </row>
    <row r="71" spans="1:1">
      <c r="A71" s="23" t="s">
        <v>109</v>
      </c>
    </row>
    <row r="72" spans="1:1">
      <c r="A72" s="26" t="s">
        <v>110</v>
      </c>
    </row>
    <row r="73" spans="1:1">
      <c r="A73" s="36" t="s">
        <v>111</v>
      </c>
    </row>
    <row r="74" spans="1:1">
      <c r="A74" s="23"/>
    </row>
    <row r="75" spans="1:1">
      <c r="A75" s="23" t="s">
        <v>112</v>
      </c>
    </row>
    <row r="76" spans="1:1">
      <c r="A76" s="26" t="s">
        <v>113</v>
      </c>
    </row>
    <row r="77" spans="1:1">
      <c r="A77" s="31"/>
    </row>
    <row r="78" spans="1:1">
      <c r="A78" s="23" t="s">
        <v>114</v>
      </c>
    </row>
    <row r="79" spans="1:1">
      <c r="A79" s="23"/>
    </row>
    <row r="80" spans="1:1" ht="15.75">
      <c r="A80" s="24" t="s">
        <v>72</v>
      </c>
    </row>
    <row r="81" spans="1:2">
      <c r="A81" s="23"/>
    </row>
    <row r="82" spans="1:2">
      <c r="A82" s="23" t="s">
        <v>73</v>
      </c>
    </row>
    <row r="83" spans="1:2">
      <c r="A83" s="26"/>
    </row>
    <row r="84" spans="1:2">
      <c r="A84" s="35" t="s">
        <v>74</v>
      </c>
    </row>
    <row r="85" spans="1:2">
      <c r="A85" s="26" t="s">
        <v>75</v>
      </c>
    </row>
    <row r="86" spans="1:2">
      <c r="A86" s="25"/>
    </row>
    <row r="87" spans="1:2" ht="18">
      <c r="A87" s="29" t="s">
        <v>76</v>
      </c>
    </row>
    <row r="88" spans="1:2">
      <c r="A88" s="26"/>
    </row>
    <row r="89" spans="1:2" ht="15.75">
      <c r="A89" s="24" t="s">
        <v>77</v>
      </c>
    </row>
    <row r="90" spans="1:2">
      <c r="A90" s="26"/>
    </row>
    <row r="91" spans="1:2">
      <c r="A91" s="23" t="s">
        <v>78</v>
      </c>
    </row>
    <row r="92" spans="1:2">
      <c r="A92" s="23"/>
    </row>
    <row r="93" spans="1:2" ht="16.5">
      <c r="A93" s="23" t="s">
        <v>122</v>
      </c>
      <c r="B93" s="23"/>
    </row>
    <row r="94" spans="1:2" ht="16.5">
      <c r="A94" s="26" t="s">
        <v>115</v>
      </c>
    </row>
    <row r="95" spans="1:2" ht="16.5">
      <c r="A95" s="26" t="s">
        <v>116</v>
      </c>
    </row>
    <row r="96" spans="1:2">
      <c r="A96" s="26"/>
    </row>
    <row r="97" spans="1:1">
      <c r="A97" s="27" t="s">
        <v>117</v>
      </c>
    </row>
    <row r="98" spans="1:1">
      <c r="A98" s="26"/>
    </row>
    <row r="99" spans="1:1" ht="16.5">
      <c r="A99" s="35" t="s">
        <v>123</v>
      </c>
    </row>
    <row r="100" spans="1:1">
      <c r="A100" s="33"/>
    </row>
    <row r="101" spans="1:1" ht="15.75">
      <c r="A101" s="24" t="s">
        <v>72</v>
      </c>
    </row>
    <row r="102" spans="1:1">
      <c r="A102" s="23"/>
    </row>
    <row r="103" spans="1:1">
      <c r="A103" s="23" t="s">
        <v>79</v>
      </c>
    </row>
    <row r="104" spans="1:1">
      <c r="A104" s="26"/>
    </row>
    <row r="105" spans="1:1" ht="16.5">
      <c r="A105" s="35" t="s">
        <v>124</v>
      </c>
    </row>
    <row r="106" spans="1:1" ht="16.5">
      <c r="A106" s="26" t="s">
        <v>118</v>
      </c>
    </row>
    <row r="107" spans="1:1" ht="16.5">
      <c r="A107" s="26" t="s">
        <v>119</v>
      </c>
    </row>
    <row r="108" spans="1:1">
      <c r="A108" s="32"/>
    </row>
    <row r="109" spans="1:1">
      <c r="A109" s="27" t="s">
        <v>117</v>
      </c>
    </row>
    <row r="110" spans="1:1">
      <c r="A110" s="26"/>
    </row>
    <row r="111" spans="1:1" ht="16.5">
      <c r="A111" s="35" t="s">
        <v>125</v>
      </c>
    </row>
    <row r="112" spans="1:1" ht="16.5">
      <c r="A112" s="26" t="s">
        <v>120</v>
      </c>
    </row>
    <row r="113" spans="1:1">
      <c r="A113" s="23"/>
    </row>
    <row r="114" spans="1:1" ht="15.75">
      <c r="A114" s="24" t="s">
        <v>80</v>
      </c>
    </row>
    <row r="115" spans="1:1">
      <c r="A115" s="33"/>
    </row>
    <row r="116" spans="1:1">
      <c r="A116" s="23" t="s">
        <v>81</v>
      </c>
    </row>
    <row r="117" spans="1:1">
      <c r="A117" s="26"/>
    </row>
    <row r="118" spans="1:1" ht="16.5">
      <c r="A118" s="35" t="s">
        <v>126</v>
      </c>
    </row>
    <row r="120" spans="1:1" ht="16.5">
      <c r="A120" s="35" t="s">
        <v>127</v>
      </c>
    </row>
    <row r="121" spans="1:1">
      <c r="A121" s="35"/>
    </row>
    <row r="122" spans="1:1">
      <c r="A122" s="23" t="s">
        <v>121</v>
      </c>
    </row>
  </sheetData>
  <pageMargins left="0.75" right="0.75" top="1" bottom="1" header="0.5" footer="0.5"/>
  <pageSetup orientation="portrait" r:id="rId1"/>
  <headerFooter alignWithMargins="0"/>
  <rowBreaks count="2" manualBreakCount="2">
    <brk id="34" max="16383" man="1"/>
    <brk id="6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OutlineSymbols="0" zoomScale="87" workbookViewId="0">
      <selection activeCell="I7" sqref="I7"/>
    </sheetView>
  </sheetViews>
  <sheetFormatPr defaultColWidth="8.6640625" defaultRowHeight="15"/>
  <cols>
    <col min="1" max="1" width="3.6640625" customWidth="1"/>
    <col min="2" max="2" width="6.6640625" customWidth="1"/>
    <col min="3" max="3" width="18.6640625" customWidth="1"/>
    <col min="4" max="7" width="10.88671875" customWidth="1"/>
  </cols>
  <sheetData>
    <row r="1" spans="1:9" ht="18">
      <c r="A1" s="55" t="s">
        <v>0</v>
      </c>
      <c r="B1" s="56"/>
      <c r="C1" s="56"/>
      <c r="D1" s="56"/>
      <c r="E1" s="56"/>
      <c r="F1" s="56"/>
      <c r="G1" s="56"/>
      <c r="H1" s="56"/>
      <c r="I1" s="56"/>
    </row>
    <row r="2" spans="1:9">
      <c r="B2" s="57" t="s">
        <v>1</v>
      </c>
      <c r="C2" s="57"/>
      <c r="D2" s="57"/>
      <c r="E2" s="57"/>
      <c r="F2" s="57"/>
      <c r="G2" s="57"/>
      <c r="H2" s="57"/>
      <c r="I2" s="57"/>
    </row>
    <row r="3" spans="1:9" ht="15.75">
      <c r="A3" s="52" t="s">
        <v>2</v>
      </c>
      <c r="B3" s="52"/>
      <c r="C3" s="58" t="s">
        <v>3</v>
      </c>
      <c r="D3" s="58"/>
      <c r="E3" s="11" t="s">
        <v>4</v>
      </c>
      <c r="F3" s="21">
        <v>2</v>
      </c>
      <c r="G3" s="11" t="s">
        <v>5</v>
      </c>
      <c r="H3" s="58" t="s">
        <v>6</v>
      </c>
      <c r="I3" s="58"/>
    </row>
    <row r="4" spans="1:9" ht="15.75">
      <c r="A4" s="12"/>
      <c r="B4" s="12"/>
      <c r="C4" s="12"/>
      <c r="D4" s="13"/>
      <c r="E4" s="14"/>
      <c r="F4" s="14"/>
      <c r="G4" s="15"/>
      <c r="H4" s="13"/>
      <c r="I4" s="12"/>
    </row>
    <row r="5" spans="1:9" ht="15.75">
      <c r="A5" s="52" t="s">
        <v>7</v>
      </c>
      <c r="B5" s="52"/>
      <c r="C5" s="53" t="s">
        <v>8</v>
      </c>
      <c r="D5" s="53"/>
      <c r="E5" s="54" t="s">
        <v>9</v>
      </c>
      <c r="F5" s="54"/>
      <c r="G5" s="53" t="s">
        <v>10</v>
      </c>
      <c r="H5" s="53"/>
      <c r="I5" s="53"/>
    </row>
    <row r="6" spans="1:9" ht="15.75" thickBot="1"/>
    <row r="7" spans="1:9" ht="23.1" customHeight="1" thickBot="1">
      <c r="B7" s="47" t="s">
        <v>11</v>
      </c>
      <c r="C7" s="48"/>
      <c r="D7" s="6" t="s">
        <v>12</v>
      </c>
      <c r="E7" s="7" t="s">
        <v>13</v>
      </c>
      <c r="F7" s="6" t="s">
        <v>14</v>
      </c>
      <c r="G7" s="6" t="s">
        <v>15</v>
      </c>
    </row>
    <row r="8" spans="1:9" ht="16.5" customHeight="1" thickBot="1">
      <c r="A8" s="12"/>
      <c r="B8" s="44" t="s">
        <v>16</v>
      </c>
      <c r="C8" s="45"/>
      <c r="D8" s="41">
        <v>2</v>
      </c>
      <c r="E8" s="41">
        <v>2</v>
      </c>
      <c r="F8" s="41">
        <v>4</v>
      </c>
      <c r="G8" s="41">
        <v>2</v>
      </c>
    </row>
    <row r="9" spans="1:9" ht="16.5" customHeight="1" thickBot="1">
      <c r="A9" s="12"/>
      <c r="B9" s="46"/>
      <c r="C9" s="45"/>
      <c r="D9" s="41"/>
      <c r="E9" s="41"/>
      <c r="F9" s="41"/>
      <c r="G9" s="41"/>
    </row>
    <row r="10" spans="1:9" ht="16.5" customHeight="1" thickBot="1">
      <c r="A10" s="12"/>
      <c r="B10" s="44" t="s">
        <v>17</v>
      </c>
      <c r="C10" s="45"/>
      <c r="D10" s="41">
        <v>35</v>
      </c>
      <c r="E10" s="41">
        <v>45</v>
      </c>
      <c r="F10" s="41">
        <v>60</v>
      </c>
      <c r="G10" s="41">
        <v>25</v>
      </c>
    </row>
    <row r="11" spans="1:9" ht="16.5" customHeight="1" thickBot="1">
      <c r="A11" s="12"/>
      <c r="B11" s="46"/>
      <c r="C11" s="45"/>
      <c r="D11" s="41"/>
      <c r="E11" s="41"/>
      <c r="F11" s="41"/>
      <c r="G11" s="41"/>
    </row>
    <row r="12" spans="1:9" ht="16.5" customHeight="1" thickBot="1">
      <c r="A12" s="12"/>
      <c r="B12" s="49" t="s">
        <v>18</v>
      </c>
      <c r="C12" s="50"/>
      <c r="D12" s="41">
        <v>200</v>
      </c>
      <c r="E12" s="41">
        <v>425</v>
      </c>
      <c r="F12" s="41">
        <v>500</v>
      </c>
      <c r="G12" s="41">
        <v>325</v>
      </c>
    </row>
    <row r="13" spans="1:9" ht="16.5" customHeight="1" thickBot="1">
      <c r="A13" s="12"/>
      <c r="B13" s="51"/>
      <c r="C13" s="50"/>
      <c r="D13" s="41"/>
      <c r="E13" s="41"/>
      <c r="F13" s="41"/>
      <c r="G13" s="41"/>
    </row>
    <row r="14" spans="1:9" ht="16.5" customHeight="1" thickBot="1">
      <c r="A14" s="12"/>
      <c r="B14" s="44" t="s">
        <v>19</v>
      </c>
      <c r="C14" s="45"/>
      <c r="D14" s="41">
        <v>6</v>
      </c>
      <c r="E14" s="41">
        <v>2</v>
      </c>
      <c r="F14" s="41">
        <v>3</v>
      </c>
      <c r="G14" s="41">
        <v>4</v>
      </c>
    </row>
    <row r="15" spans="1:9" ht="16.5" customHeight="1" thickBot="1">
      <c r="A15" s="12"/>
      <c r="B15" s="46"/>
      <c r="C15" s="45"/>
      <c r="D15" s="41"/>
      <c r="E15" s="41"/>
      <c r="F15" s="41"/>
      <c r="G15" s="41"/>
    </row>
    <row r="16" spans="1:9" ht="16.5" customHeight="1" thickBot="1">
      <c r="A16" s="12"/>
      <c r="B16" s="44" t="s">
        <v>20</v>
      </c>
      <c r="C16" s="45"/>
      <c r="D16" s="41">
        <v>35</v>
      </c>
      <c r="E16" s="41">
        <v>43</v>
      </c>
      <c r="F16" s="41">
        <v>55</v>
      </c>
      <c r="G16" s="41">
        <v>22</v>
      </c>
    </row>
    <row r="17" spans="1:9" ht="16.5" customHeight="1" thickBot="1">
      <c r="A17" s="12"/>
      <c r="B17" s="46"/>
      <c r="C17" s="45"/>
      <c r="D17" s="41"/>
      <c r="E17" s="41"/>
      <c r="F17" s="41"/>
      <c r="G17" s="41"/>
    </row>
    <row r="18" spans="1:9" ht="16.5" customHeight="1" thickBot="1">
      <c r="A18" s="12"/>
      <c r="B18" s="44" t="s">
        <v>21</v>
      </c>
      <c r="C18" s="45"/>
      <c r="D18" s="41">
        <v>3</v>
      </c>
      <c r="E18" s="41">
        <v>1</v>
      </c>
      <c r="F18" s="41">
        <v>2</v>
      </c>
      <c r="G18" s="41">
        <v>1</v>
      </c>
    </row>
    <row r="19" spans="1:9" ht="16.5" customHeight="1" thickBot="1">
      <c r="A19" s="12"/>
      <c r="B19" s="46"/>
      <c r="C19" s="45"/>
      <c r="D19" s="41"/>
      <c r="E19" s="41"/>
      <c r="F19" s="41"/>
      <c r="G19" s="41"/>
    </row>
    <row r="20" spans="1:9" ht="15.75" customHeight="1" thickTop="1">
      <c r="A20" s="16"/>
      <c r="B20" s="42" t="s">
        <v>22</v>
      </c>
      <c r="C20" s="43"/>
      <c r="D20" s="38" t="str">
        <f>IF((D7&lt;&gt;""),(IF((OR((D8&gt;=4),(OR((AND((D10&lt;26),(D12&lt;200))),(AND((D10&lt;31),(D10&gt;25),(D12&lt;240))),(AND((D10&lt;36),(D10&gt;30),(D12&lt;280))),(AND((D10&lt;41),(D10&gt;35),(D12&lt;320))),(AND((D10&lt;46),(D10&gt;40),(D12&lt;360))),(AND((D10&lt;51),(D10&gt;45),(D12&lt;400))),(AND((D10&lt;56),(D10&gt;50),(D12&lt;440))))),(D14&gt;=5),(D16&gt;=48),(D10&gt;=50),(D18&gt;=2))),"Protected Only", IF((AND((D10&gt;=45),(D12&gt;=360))),"Prot.Only w/condition (see note)",IF((D16&gt;=29),"Protected/Permissive","Capacity Warrants Rule")))),"")</f>
        <v>Protected Only</v>
      </c>
      <c r="E20" s="38" t="str">
        <f t="shared" ref="E20:G20" si="0">IF((E7&lt;&gt;""),(IF((OR((E8&gt;=4),(OR((AND((E10&lt;26),(E12&lt;200))),(AND((E10&lt;31),(E10&gt;25),(E12&lt;240))),(AND((E10&lt;36),(E10&gt;30),(E12&lt;280))),(AND((E10&lt;41),(E10&gt;35),(E12&lt;320))),(AND((E10&lt;46),(E10&gt;40),(E12&lt;360))),(AND((E10&lt;51),(E10&gt;45),(E12&lt;400))),(AND((E10&lt;56),(E10&gt;50),(E12&lt;440))))),(E14&gt;=5),(E16&gt;=48),(E10&gt;=50),(E18&gt;=2))),"Protected Only", IF((AND((E10&gt;=45),(E12&gt;=360))),"Prot.Only w/condition (see note)",IF((E16&gt;=29),"Protected/Permissive","Capacity Warrants Rule")))),"")</f>
        <v>Prot.Only w/condition (see note)</v>
      </c>
      <c r="F20" s="38" t="str">
        <f t="shared" si="0"/>
        <v>Protected Only</v>
      </c>
      <c r="G20" s="38" t="str">
        <f t="shared" si="0"/>
        <v>Capacity Warrants Rule</v>
      </c>
    </row>
    <row r="21" spans="1:9" ht="15.75">
      <c r="A21" s="18"/>
      <c r="B21" s="42"/>
      <c r="C21" s="43"/>
      <c r="D21" s="39"/>
      <c r="E21" s="39"/>
      <c r="F21" s="39"/>
      <c r="G21" s="39"/>
    </row>
    <row r="22" spans="1:9" ht="16.5" thickBot="1">
      <c r="A22" s="18"/>
      <c r="B22" s="42"/>
      <c r="C22" s="43"/>
      <c r="D22" s="40"/>
      <c r="E22" s="40"/>
      <c r="F22" s="40"/>
      <c r="G22" s="40"/>
    </row>
    <row r="23" spans="1:9" ht="15.75" thickTop="1"/>
    <row r="24" spans="1:9" ht="17.25" customHeight="1">
      <c r="B24" s="37" t="s">
        <v>23</v>
      </c>
      <c r="C24" s="37"/>
      <c r="D24" s="37"/>
      <c r="E24" s="37"/>
      <c r="F24" s="37"/>
      <c r="G24" s="37"/>
      <c r="H24" s="37"/>
      <c r="I24" s="37"/>
    </row>
    <row r="25" spans="1:9" hidden="1">
      <c r="C25" s="2"/>
    </row>
    <row r="26" spans="1:9" ht="15.75" hidden="1">
      <c r="C26" s="2"/>
      <c r="D26" s="19" t="b">
        <f>AND((D12&lt;&gt;0),(OR((AND((D10&lt;26),(D12&lt;200))),(AND((D10&lt;31),(D10&gt;25),(D12&lt;240))),(AND((D10&lt;36),(D10&gt;30),(D12&lt;280))),(AND((D10&lt;41),(D10&gt;35),(D12&lt;320))),(AND((D10&lt;46),(D10&gt;40),(D12&lt;360))),(AND((D10&lt;51),(D10&gt;45),(D12&lt;400))),(AND((D10&lt;56),(D10&gt;50),(D12&lt;440))))))</f>
        <v>1</v>
      </c>
      <c r="E26" s="19" t="b">
        <f t="shared" ref="E26:G26" si="1">AND((E12&lt;&gt;0),(OR((AND((E10&lt;26),(E12&lt;200))),(AND((E10&lt;31),(E10&gt;25),(E12&lt;240))),(AND((E10&lt;36),(E10&gt;30),(E12&lt;280))),(AND((E10&lt;41),(E10&gt;35),(E12&lt;320))),(AND((E10&lt;46),(E10&gt;40),(E12&lt;360))),(AND((E10&lt;51),(E10&gt;45),(E12&lt;400))),(AND((E10&lt;56),(E10&gt;50),(E12&lt;440))))))</f>
        <v>0</v>
      </c>
      <c r="F26" s="19" t="b">
        <f t="shared" si="1"/>
        <v>0</v>
      </c>
      <c r="G26" s="19" t="b">
        <f t="shared" si="1"/>
        <v>0</v>
      </c>
    </row>
    <row r="27" spans="1:9" hidden="1">
      <c r="D27" t="b">
        <f>AND((D20&lt;&gt;"Protected Only"),(D20&lt;&gt;"Capacity Warrants Rule"),(D7&lt;&gt;""))</f>
        <v>0</v>
      </c>
      <c r="E27" t="b">
        <f>AND((E20&lt;&gt;"Protected Only"),(E20&lt;&gt;"Capacity Warrants Rule"),(E7&lt;&gt;""))</f>
        <v>1</v>
      </c>
      <c r="F27" t="b">
        <f>AND((F20&lt;&gt;"Protected Only"),(F20&lt;&gt;"Capacity Warrants Rule"),(F7&lt;&gt;""))</f>
        <v>0</v>
      </c>
      <c r="G27" t="b">
        <f>AND((G20&lt;&gt;"Protected Only"),(G20&lt;&gt;"Capacity Warrants Rule"),(G7&lt;&gt;""))</f>
        <v>0</v>
      </c>
    </row>
    <row r="28" spans="1:9" hidden="1"/>
    <row r="40" spans="1:8">
      <c r="B40" s="2"/>
      <c r="D40" s="20"/>
      <c r="E40" s="20"/>
      <c r="F40" s="20"/>
      <c r="G40" s="20"/>
    </row>
    <row r="44" spans="1:8">
      <c r="A44" s="3" t="s">
        <v>24</v>
      </c>
      <c r="B44" s="1"/>
      <c r="C44" s="1"/>
      <c r="D44" s="1"/>
      <c r="E44" s="1"/>
      <c r="F44" s="1"/>
      <c r="G44" s="1"/>
      <c r="H44" s="1"/>
    </row>
  </sheetData>
  <mergeCells count="46">
    <mergeCell ref="A5:B5"/>
    <mergeCell ref="C5:D5"/>
    <mergeCell ref="E5:F5"/>
    <mergeCell ref="G5:I5"/>
    <mergeCell ref="A1:I1"/>
    <mergeCell ref="B2:I2"/>
    <mergeCell ref="A3:B3"/>
    <mergeCell ref="C3:D3"/>
    <mergeCell ref="H3:I3"/>
    <mergeCell ref="G10:G11"/>
    <mergeCell ref="D8:D9"/>
    <mergeCell ref="E8:E9"/>
    <mergeCell ref="F8:F9"/>
    <mergeCell ref="G8:G9"/>
    <mergeCell ref="B7:C7"/>
    <mergeCell ref="D12:D13"/>
    <mergeCell ref="E12:E13"/>
    <mergeCell ref="E10:E11"/>
    <mergeCell ref="F10:F11"/>
    <mergeCell ref="B12:C13"/>
    <mergeCell ref="B8:C9"/>
    <mergeCell ref="B10:C11"/>
    <mergeCell ref="D10:D11"/>
    <mergeCell ref="B14:C15"/>
    <mergeCell ref="F18:F19"/>
    <mergeCell ref="G18:G19"/>
    <mergeCell ref="B16:C17"/>
    <mergeCell ref="B18:C19"/>
    <mergeCell ref="E16:E17"/>
    <mergeCell ref="F16:F17"/>
    <mergeCell ref="G16:G17"/>
    <mergeCell ref="D18:D19"/>
    <mergeCell ref="E18:E19"/>
    <mergeCell ref="D16:D17"/>
    <mergeCell ref="G12:G13"/>
    <mergeCell ref="D14:D15"/>
    <mergeCell ref="E14:E15"/>
    <mergeCell ref="F14:F15"/>
    <mergeCell ref="G14:G15"/>
    <mergeCell ref="F12:F13"/>
    <mergeCell ref="B24:I24"/>
    <mergeCell ref="D20:D22"/>
    <mergeCell ref="E20:E22"/>
    <mergeCell ref="F20:F22"/>
    <mergeCell ref="G20:G22"/>
    <mergeCell ref="B20:C22"/>
  </mergeCells>
  <phoneticPr fontId="0" type="noConversion"/>
  <conditionalFormatting sqref="D8:G9">
    <cfRule type="cellIs" dxfId="31" priority="1" stopIfTrue="1" operator="greaterThanOrEqual">
      <formula>4</formula>
    </cfRule>
  </conditionalFormatting>
  <conditionalFormatting sqref="D10:G11">
    <cfRule type="cellIs" dxfId="30" priority="2" stopIfTrue="1" operator="greaterThan">
      <formula>55</formula>
    </cfRule>
  </conditionalFormatting>
  <conditionalFormatting sqref="D12:D13">
    <cfRule type="expression" dxfId="29" priority="3" stopIfTrue="1">
      <formula>$D$26</formula>
    </cfRule>
  </conditionalFormatting>
  <conditionalFormatting sqref="D14:G15">
    <cfRule type="cellIs" dxfId="28" priority="4" stopIfTrue="1" operator="greaterThanOrEqual">
      <formula>5</formula>
    </cfRule>
  </conditionalFormatting>
  <conditionalFormatting sqref="D16:G17">
    <cfRule type="cellIs" dxfId="27" priority="5" stopIfTrue="1" operator="greaterThanOrEqual">
      <formula>48</formula>
    </cfRule>
  </conditionalFormatting>
  <conditionalFormatting sqref="D18:G19">
    <cfRule type="cellIs" dxfId="26" priority="6" stopIfTrue="1" operator="greaterThanOrEqual">
      <formula>2</formula>
    </cfRule>
  </conditionalFormatting>
  <conditionalFormatting sqref="E12:E13">
    <cfRule type="expression" dxfId="25" priority="7" stopIfTrue="1">
      <formula>$E$26</formula>
    </cfRule>
  </conditionalFormatting>
  <conditionalFormatting sqref="F12:F13">
    <cfRule type="expression" dxfId="24" priority="8" stopIfTrue="1">
      <formula>$F$26</formula>
    </cfRule>
  </conditionalFormatting>
  <conditionalFormatting sqref="G12:G13">
    <cfRule type="expression" dxfId="23" priority="9" stopIfTrue="1">
      <formula>$G$26</formula>
    </cfRule>
  </conditionalFormatting>
  <conditionalFormatting sqref="D20:G22">
    <cfRule type="cellIs" dxfId="22" priority="10" stopIfTrue="1" operator="equal">
      <formula>"Capacity Warrants Rule"</formula>
    </cfRule>
    <cfRule type="expression" dxfId="21" priority="11" stopIfTrue="1">
      <formula>D$27</formula>
    </cfRule>
    <cfRule type="cellIs" dxfId="20" priority="12" stopIfTrue="1" operator="equal">
      <formula>"Protected Only"</formula>
    </cfRule>
  </conditionalFormatting>
  <conditionalFormatting sqref="B24:I24">
    <cfRule type="expression" dxfId="19" priority="13"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scale="84" orientation="portrait" r:id="rId1"/>
  <headerFooter alignWithMargins="0"/>
  <rowBreaks count="1" manualBreakCount="1">
    <brk id="53" max="655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showOutlineSymbols="0" zoomScale="87" workbookViewId="0">
      <selection activeCell="K9" sqref="K9"/>
    </sheetView>
  </sheetViews>
  <sheetFormatPr defaultColWidth="8.6640625" defaultRowHeight="15"/>
  <cols>
    <col min="1" max="1" width="3.6640625" customWidth="1"/>
    <col min="2" max="2" width="6.6640625" customWidth="1"/>
    <col min="4" max="9" width="10.33203125" customWidth="1"/>
  </cols>
  <sheetData>
    <row r="1" spans="1:9" ht="18">
      <c r="A1" s="55" t="s">
        <v>25</v>
      </c>
      <c r="B1" s="56"/>
      <c r="C1" s="56"/>
      <c r="D1" s="56"/>
      <c r="E1" s="56"/>
      <c r="F1" s="56"/>
      <c r="G1" s="56"/>
      <c r="H1" s="56"/>
      <c r="I1" s="56"/>
    </row>
    <row r="2" spans="1:9">
      <c r="B2" s="57" t="s">
        <v>1</v>
      </c>
      <c r="C2" s="57"/>
      <c r="D2" s="57"/>
      <c r="E2" s="57"/>
      <c r="F2" s="57"/>
      <c r="G2" s="57"/>
      <c r="H2" s="57"/>
      <c r="I2" s="57"/>
    </row>
    <row r="3" spans="1:9" ht="15.75">
      <c r="A3" s="52" t="s">
        <v>2</v>
      </c>
      <c r="B3" s="52"/>
      <c r="C3" s="58" t="s">
        <v>26</v>
      </c>
      <c r="D3" s="58"/>
      <c r="E3" s="11" t="s">
        <v>4</v>
      </c>
      <c r="F3" s="21">
        <v>1</v>
      </c>
      <c r="G3" s="11" t="s">
        <v>5</v>
      </c>
      <c r="H3" s="58" t="s">
        <v>27</v>
      </c>
      <c r="I3" s="58"/>
    </row>
    <row r="4" spans="1:9" ht="15.75">
      <c r="A4" s="12"/>
    </row>
    <row r="5" spans="1:9" ht="15.75">
      <c r="A5" s="52" t="s">
        <v>11</v>
      </c>
      <c r="B5" s="52"/>
      <c r="C5" s="52"/>
      <c r="D5" s="52"/>
      <c r="E5" s="58" t="s">
        <v>28</v>
      </c>
      <c r="F5" s="58"/>
      <c r="G5" s="53"/>
      <c r="H5" s="12"/>
      <c r="I5" s="12"/>
    </row>
    <row r="6" spans="1:9" ht="15.75">
      <c r="A6" s="12"/>
      <c r="B6" s="12"/>
      <c r="C6" s="12"/>
      <c r="D6" s="13"/>
      <c r="E6" s="14"/>
      <c r="F6" s="14"/>
      <c r="G6" s="15"/>
      <c r="H6" s="13"/>
      <c r="I6" s="12"/>
    </row>
    <row r="7" spans="1:9" ht="15.75">
      <c r="A7" s="52" t="s">
        <v>7</v>
      </c>
      <c r="B7" s="52"/>
      <c r="C7" s="53" t="s">
        <v>8</v>
      </c>
      <c r="D7" s="53"/>
      <c r="E7" s="54" t="s">
        <v>9</v>
      </c>
      <c r="F7" s="54"/>
      <c r="G7" s="53" t="s">
        <v>10</v>
      </c>
      <c r="H7" s="53"/>
      <c r="I7" s="53"/>
    </row>
    <row r="8" spans="1:9" ht="15.75" thickBot="1"/>
    <row r="9" spans="1:9" ht="15.75" thickBot="1">
      <c r="A9" s="49" t="s">
        <v>29</v>
      </c>
      <c r="B9" s="51"/>
      <c r="C9" s="66"/>
      <c r="D9" s="61" t="s">
        <v>30</v>
      </c>
      <c r="E9" s="64" t="s">
        <v>31</v>
      </c>
      <c r="F9" s="61" t="s">
        <v>32</v>
      </c>
      <c r="G9" s="61" t="s">
        <v>33</v>
      </c>
      <c r="H9" s="61" t="s">
        <v>34</v>
      </c>
      <c r="I9" s="61" t="s">
        <v>35</v>
      </c>
    </row>
    <row r="10" spans="1:9" ht="15.75" thickBot="1">
      <c r="A10" s="51"/>
      <c r="B10" s="51"/>
      <c r="C10" s="66"/>
      <c r="D10" s="61"/>
      <c r="E10" s="64"/>
      <c r="F10" s="61"/>
      <c r="G10" s="61"/>
      <c r="H10" s="61"/>
      <c r="I10" s="61"/>
    </row>
    <row r="11" spans="1:9" ht="15.75" customHeight="1">
      <c r="A11" s="12"/>
      <c r="B11" s="49" t="s">
        <v>36</v>
      </c>
      <c r="C11" s="67"/>
      <c r="D11" s="62">
        <v>15</v>
      </c>
      <c r="E11" s="62">
        <v>82</v>
      </c>
      <c r="F11" s="62">
        <v>53</v>
      </c>
      <c r="G11" s="62">
        <v>61</v>
      </c>
      <c r="H11" s="62">
        <v>198</v>
      </c>
      <c r="I11" s="62">
        <v>354</v>
      </c>
    </row>
    <row r="12" spans="1:9" ht="15.75" customHeight="1" thickBot="1">
      <c r="A12" s="12"/>
      <c r="B12" s="51"/>
      <c r="C12" s="66"/>
      <c r="D12" s="63"/>
      <c r="E12" s="63"/>
      <c r="F12" s="63"/>
      <c r="G12" s="63"/>
      <c r="H12" s="63"/>
      <c r="I12" s="63"/>
    </row>
    <row r="13" spans="1:9" ht="16.5" thickBot="1">
      <c r="A13" s="12"/>
      <c r="B13" s="49" t="s">
        <v>37</v>
      </c>
      <c r="C13" s="65"/>
      <c r="D13" s="41" t="s">
        <v>38</v>
      </c>
      <c r="E13" s="41" t="s">
        <v>38</v>
      </c>
      <c r="F13" s="41" t="s">
        <v>38</v>
      </c>
      <c r="G13" s="41" t="s">
        <v>38</v>
      </c>
      <c r="H13" s="41" t="s">
        <v>38</v>
      </c>
      <c r="I13" s="41" t="s">
        <v>38</v>
      </c>
    </row>
    <row r="14" spans="1:9" ht="16.5" thickBot="1">
      <c r="A14" s="12"/>
      <c r="B14" s="51"/>
      <c r="C14" s="66"/>
      <c r="D14" s="41"/>
      <c r="E14" s="41"/>
      <c r="F14" s="41"/>
      <c r="G14" s="41"/>
      <c r="H14" s="41"/>
      <c r="I14" s="41"/>
    </row>
    <row r="15" spans="1:9" ht="15.75" customHeight="1">
      <c r="A15" s="12"/>
      <c r="B15" s="49" t="s">
        <v>39</v>
      </c>
      <c r="C15" s="66"/>
      <c r="D15" s="62">
        <v>300</v>
      </c>
      <c r="E15" s="62">
        <v>603</v>
      </c>
      <c r="F15" s="62">
        <v>398</v>
      </c>
      <c r="G15" s="62">
        <v>373</v>
      </c>
      <c r="H15" s="62">
        <v>655</v>
      </c>
      <c r="I15" s="62">
        <v>677</v>
      </c>
    </row>
    <row r="16" spans="1:9" ht="15.75" customHeight="1" thickBot="1">
      <c r="A16" s="12"/>
      <c r="B16" s="51"/>
      <c r="C16" s="66"/>
      <c r="D16" s="63"/>
      <c r="E16" s="63"/>
      <c r="F16" s="63"/>
      <c r="G16" s="63"/>
      <c r="H16" s="63"/>
      <c r="I16" s="63"/>
    </row>
    <row r="17" spans="1:9" ht="15.75" customHeight="1" thickBot="1">
      <c r="A17" s="12"/>
      <c r="B17" s="49" t="s">
        <v>40</v>
      </c>
      <c r="C17" s="66"/>
      <c r="D17" s="41">
        <v>8</v>
      </c>
      <c r="E17" s="41">
        <v>8</v>
      </c>
      <c r="F17" s="41">
        <v>7</v>
      </c>
      <c r="G17" s="41">
        <v>7</v>
      </c>
      <c r="H17" s="41">
        <v>14</v>
      </c>
      <c r="I17" s="41">
        <v>14</v>
      </c>
    </row>
    <row r="18" spans="1:9" ht="15.75" customHeight="1" thickBot="1">
      <c r="A18" s="12"/>
      <c r="B18" s="51"/>
      <c r="C18" s="66"/>
      <c r="D18" s="41"/>
      <c r="E18" s="41"/>
      <c r="F18" s="41"/>
      <c r="G18" s="41"/>
      <c r="H18" s="41"/>
      <c r="I18" s="41"/>
    </row>
    <row r="19" spans="1:9" ht="15.75" customHeight="1" thickBot="1">
      <c r="A19" s="12"/>
      <c r="B19" s="49" t="s">
        <v>41</v>
      </c>
      <c r="C19" s="66"/>
      <c r="D19" s="41">
        <v>60</v>
      </c>
      <c r="E19" s="41">
        <v>60</v>
      </c>
      <c r="F19" s="41">
        <v>60</v>
      </c>
      <c r="G19" s="41">
        <v>60</v>
      </c>
      <c r="H19" s="41">
        <v>70</v>
      </c>
      <c r="I19" s="41">
        <v>70</v>
      </c>
    </row>
    <row r="20" spans="1:9" ht="15.75" customHeight="1" thickBot="1">
      <c r="A20" s="12"/>
      <c r="B20" s="51"/>
      <c r="C20" s="66"/>
      <c r="D20" s="41"/>
      <c r="E20" s="41"/>
      <c r="F20" s="41"/>
      <c r="G20" s="41"/>
      <c r="H20" s="41"/>
      <c r="I20" s="41"/>
    </row>
    <row r="21" spans="1:9" ht="15.75" customHeight="1" thickBot="1">
      <c r="A21" s="12"/>
      <c r="B21" s="49" t="s">
        <v>42</v>
      </c>
      <c r="C21" s="66"/>
      <c r="D21" s="41">
        <v>100</v>
      </c>
      <c r="E21" s="41">
        <v>100</v>
      </c>
      <c r="F21" s="41">
        <v>70</v>
      </c>
      <c r="G21" s="41">
        <v>70</v>
      </c>
      <c r="H21" s="41">
        <v>110</v>
      </c>
      <c r="I21" s="41">
        <v>110</v>
      </c>
    </row>
    <row r="22" spans="1:9" ht="15.75" customHeight="1" thickBot="1">
      <c r="A22" s="12"/>
      <c r="B22" s="51"/>
      <c r="C22" s="66"/>
      <c r="D22" s="41"/>
      <c r="E22" s="41"/>
      <c r="F22" s="41"/>
      <c r="G22" s="41"/>
      <c r="H22" s="41"/>
      <c r="I22" s="41"/>
    </row>
    <row r="23" spans="1:9" ht="15.75" customHeight="1" thickBot="1">
      <c r="A23" s="12"/>
      <c r="B23" s="49" t="s">
        <v>43</v>
      </c>
      <c r="C23" s="66"/>
      <c r="D23" s="41">
        <v>35</v>
      </c>
      <c r="E23" s="41">
        <v>35</v>
      </c>
      <c r="F23" s="41">
        <v>30</v>
      </c>
      <c r="G23" s="41">
        <v>30</v>
      </c>
      <c r="H23" s="41">
        <v>35</v>
      </c>
      <c r="I23" s="41">
        <v>35</v>
      </c>
    </row>
    <row r="24" spans="1:9" ht="15.75" customHeight="1" thickBot="1">
      <c r="A24" s="12"/>
      <c r="B24" s="51"/>
      <c r="C24" s="66"/>
      <c r="D24" s="41"/>
      <c r="E24" s="41"/>
      <c r="F24" s="41"/>
      <c r="G24" s="41"/>
      <c r="H24" s="41"/>
      <c r="I24" s="41"/>
    </row>
    <row r="25" spans="1:9" ht="15.75" customHeight="1" thickBot="1">
      <c r="A25" s="12"/>
      <c r="B25" s="49" t="s">
        <v>44</v>
      </c>
      <c r="C25" s="65"/>
      <c r="D25" s="41">
        <v>55</v>
      </c>
      <c r="E25" s="41">
        <v>55</v>
      </c>
      <c r="F25" s="41">
        <v>35</v>
      </c>
      <c r="G25" s="41">
        <v>35</v>
      </c>
      <c r="H25" s="41">
        <v>50</v>
      </c>
      <c r="I25" s="41">
        <v>50</v>
      </c>
    </row>
    <row r="26" spans="1:9" ht="15.75" customHeight="1" thickBot="1">
      <c r="A26" s="12"/>
      <c r="B26" s="51"/>
      <c r="C26" s="66"/>
      <c r="D26" s="41"/>
      <c r="E26" s="41"/>
      <c r="F26" s="41"/>
      <c r="G26" s="41"/>
      <c r="H26" s="41"/>
      <c r="I26" s="41"/>
    </row>
    <row r="27" spans="1:9" ht="15.75" hidden="1" thickBot="1">
      <c r="B27" s="2"/>
      <c r="D27" s="59">
        <f t="shared" ref="D27:I27" si="0">IF(D17=0,0,+(D17/2)*(3600/D21))</f>
        <v>144</v>
      </c>
      <c r="E27" s="59">
        <f t="shared" si="0"/>
        <v>144</v>
      </c>
      <c r="F27" s="59">
        <f t="shared" si="0"/>
        <v>180</v>
      </c>
      <c r="G27" s="59">
        <f t="shared" si="0"/>
        <v>180</v>
      </c>
      <c r="H27" s="60">
        <f t="shared" si="0"/>
        <v>229.09090909090909</v>
      </c>
      <c r="I27" s="59">
        <f t="shared" si="0"/>
        <v>229.09090909090909</v>
      </c>
    </row>
    <row r="28" spans="1:9" ht="15.75" hidden="1" thickBot="1">
      <c r="B28" s="2" t="s">
        <v>45</v>
      </c>
      <c r="D28" s="59"/>
      <c r="E28" s="59"/>
      <c r="F28" s="59"/>
      <c r="G28" s="59"/>
      <c r="H28" s="60"/>
      <c r="I28" s="59"/>
    </row>
    <row r="29" spans="1:9" ht="15.75" hidden="1" thickBot="1">
      <c r="B29" s="2"/>
      <c r="D29" s="59">
        <f t="shared" ref="D29:I29" si="1">+D11-D27</f>
        <v>-129</v>
      </c>
      <c r="E29" s="59">
        <f t="shared" si="1"/>
        <v>-62</v>
      </c>
      <c r="F29" s="59">
        <f t="shared" si="1"/>
        <v>-127</v>
      </c>
      <c r="G29" s="59">
        <f t="shared" si="1"/>
        <v>-119</v>
      </c>
      <c r="H29" s="59">
        <f t="shared" si="1"/>
        <v>-31.090909090909093</v>
      </c>
      <c r="I29" s="59">
        <f t="shared" si="1"/>
        <v>124.90909090909091</v>
      </c>
    </row>
    <row r="30" spans="1:9" ht="15.75" hidden="1" thickBot="1">
      <c r="B30" s="2" t="s">
        <v>46</v>
      </c>
      <c r="D30" s="59"/>
      <c r="E30" s="59"/>
      <c r="F30" s="59"/>
      <c r="G30" s="59"/>
      <c r="H30" s="59"/>
      <c r="I30" s="59"/>
    </row>
    <row r="31" spans="1:9" ht="15.75" hidden="1" thickBot="1">
      <c r="B31" s="2"/>
      <c r="D31" s="60">
        <f t="shared" ref="D31:I31" si="2">+D11+D15</f>
        <v>315</v>
      </c>
      <c r="E31" s="60">
        <f t="shared" si="2"/>
        <v>685</v>
      </c>
      <c r="F31" s="60">
        <f t="shared" si="2"/>
        <v>451</v>
      </c>
      <c r="G31" s="60">
        <f t="shared" si="2"/>
        <v>434</v>
      </c>
      <c r="H31" s="60">
        <f t="shared" si="2"/>
        <v>853</v>
      </c>
      <c r="I31" s="60">
        <f t="shared" si="2"/>
        <v>1031</v>
      </c>
    </row>
    <row r="32" spans="1:9" ht="15.75" hidden="1" thickBot="1">
      <c r="B32" s="2" t="s">
        <v>47</v>
      </c>
      <c r="D32" s="60"/>
      <c r="E32" s="60"/>
      <c r="F32" s="60"/>
      <c r="G32" s="60"/>
      <c r="H32" s="60"/>
      <c r="I32" s="60"/>
    </row>
    <row r="33" spans="1:9" ht="15.75" hidden="1" thickBot="1">
      <c r="B33" s="2"/>
      <c r="D33" s="59">
        <f t="shared" ref="D33:I33" si="3">+IF(D19=0,0,600*(D23/D19))</f>
        <v>350</v>
      </c>
      <c r="E33" s="59">
        <f t="shared" si="3"/>
        <v>350</v>
      </c>
      <c r="F33" s="59">
        <f t="shared" si="3"/>
        <v>300</v>
      </c>
      <c r="G33" s="59">
        <f t="shared" si="3"/>
        <v>300</v>
      </c>
      <c r="H33" s="59">
        <f t="shared" si="3"/>
        <v>300</v>
      </c>
      <c r="I33" s="59">
        <f t="shared" si="3"/>
        <v>300</v>
      </c>
    </row>
    <row r="34" spans="1:9" ht="15.75" hidden="1" thickBot="1">
      <c r="B34" s="2" t="s">
        <v>48</v>
      </c>
      <c r="D34" s="59"/>
      <c r="E34" s="59"/>
      <c r="F34" s="59"/>
      <c r="G34" s="59"/>
      <c r="H34" s="59"/>
      <c r="I34" s="59"/>
    </row>
    <row r="35" spans="1:9" ht="15.75" hidden="1" thickBot="1">
      <c r="B35" s="2"/>
      <c r="D35" s="60">
        <f t="shared" ref="D35:I35" si="4">+D29+D15</f>
        <v>171</v>
      </c>
      <c r="E35" s="60">
        <f t="shared" si="4"/>
        <v>541</v>
      </c>
      <c r="F35" s="60">
        <f t="shared" si="4"/>
        <v>271</v>
      </c>
      <c r="G35" s="60">
        <f t="shared" si="4"/>
        <v>254</v>
      </c>
      <c r="H35" s="60">
        <f t="shared" si="4"/>
        <v>623.90909090909088</v>
      </c>
      <c r="I35" s="60">
        <f t="shared" si="4"/>
        <v>801.90909090909088</v>
      </c>
    </row>
    <row r="36" spans="1:9" ht="15.75" hidden="1" thickBot="1">
      <c r="B36" s="2" t="s">
        <v>49</v>
      </c>
      <c r="D36" s="60"/>
      <c r="E36" s="60"/>
      <c r="F36" s="60"/>
      <c r="G36" s="60"/>
      <c r="H36" s="60"/>
      <c r="I36" s="60"/>
    </row>
    <row r="37" spans="1:9" ht="15.75" hidden="1" thickBot="1">
      <c r="B37" s="2"/>
      <c r="D37" s="60">
        <f t="shared" ref="D37:I37" si="5">+IF(D21=0,0,1200*(D25/D21))</f>
        <v>660</v>
      </c>
      <c r="E37" s="60">
        <f t="shared" si="5"/>
        <v>660</v>
      </c>
      <c r="F37" s="60">
        <f t="shared" si="5"/>
        <v>600</v>
      </c>
      <c r="G37" s="60">
        <f t="shared" si="5"/>
        <v>600</v>
      </c>
      <c r="H37" s="60">
        <f t="shared" si="5"/>
        <v>545.45454545454538</v>
      </c>
      <c r="I37" s="60">
        <f t="shared" si="5"/>
        <v>545.45454545454538</v>
      </c>
    </row>
    <row r="38" spans="1:9" ht="15.75" hidden="1" thickBot="1">
      <c r="B38" s="2" t="s">
        <v>50</v>
      </c>
      <c r="D38" s="60"/>
      <c r="E38" s="60"/>
      <c r="F38" s="60"/>
      <c r="G38" s="60"/>
      <c r="H38" s="60"/>
      <c r="I38" s="60"/>
    </row>
    <row r="39" spans="1:9" ht="15.75" hidden="1" thickBot="1">
      <c r="B39" s="2"/>
      <c r="D39" s="59">
        <f t="shared" ref="D39:I39" si="6">+D29*D15</f>
        <v>-38700</v>
      </c>
      <c r="E39" s="59">
        <f t="shared" si="6"/>
        <v>-37386</v>
      </c>
      <c r="F39" s="59">
        <f t="shared" si="6"/>
        <v>-50546</v>
      </c>
      <c r="G39" s="59">
        <f t="shared" si="6"/>
        <v>-44387</v>
      </c>
      <c r="H39" s="59">
        <f t="shared" si="6"/>
        <v>-20364.545454545456</v>
      </c>
      <c r="I39" s="59">
        <f t="shared" si="6"/>
        <v>84563.454545454544</v>
      </c>
    </row>
    <row r="40" spans="1:9" ht="15.75" hidden="1" thickBot="1">
      <c r="B40" s="2" t="s">
        <v>51</v>
      </c>
      <c r="D40" s="59"/>
      <c r="E40" s="59"/>
      <c r="F40" s="59"/>
      <c r="G40" s="59"/>
      <c r="H40" s="59"/>
      <c r="I40" s="59"/>
    </row>
    <row r="41" spans="1:9" ht="15.75" customHeight="1">
      <c r="B41" s="2"/>
      <c r="D41" s="8"/>
      <c r="E41" s="8"/>
      <c r="F41" s="8"/>
      <c r="G41" s="8"/>
      <c r="H41" s="8"/>
      <c r="I41" s="8"/>
    </row>
    <row r="42" spans="1:9" ht="15.75">
      <c r="A42" s="12"/>
      <c r="B42" s="12" t="s">
        <v>52</v>
      </c>
      <c r="C42" s="12"/>
      <c r="D42" s="9" t="str">
        <f t="shared" ref="D42:I42" si="7">IF(D21=0,"",IF((AND(OR((D11&lt;=100),(D15&lt;100)),(D31&lt;D33))),"Permissive", IF(AND(OR((AND((D11&gt;100),(D15&gt;100))),(AND((D13&gt;3600/D21*2),(D15&gt;100))),(D31&gt;=D33)),(OR((D35&lt;D37),(D39&lt;50000)))),"Prot./Perm", "")))</f>
        <v>Permissive</v>
      </c>
      <c r="E42" s="9" t="str">
        <f t="shared" si="7"/>
        <v>Prot./Perm</v>
      </c>
      <c r="F42" s="9" t="str">
        <f t="shared" si="7"/>
        <v>Prot./Perm</v>
      </c>
      <c r="G42" s="9" t="str">
        <f t="shared" si="7"/>
        <v>Prot./Perm</v>
      </c>
      <c r="H42" s="9" t="str">
        <f t="shared" si="7"/>
        <v>Prot./Perm</v>
      </c>
      <c r="I42" s="9" t="str">
        <f t="shared" si="7"/>
        <v/>
      </c>
    </row>
    <row r="43" spans="1:9" ht="16.5" thickBot="1">
      <c r="A43" s="12"/>
      <c r="B43" s="12" t="s">
        <v>53</v>
      </c>
      <c r="C43" s="12"/>
      <c r="D43" s="10" t="str">
        <f>IF(D21=0,"",IF(OR((D35&gt;=D37),(D39&gt;=50000)),"Prot.Only**",""))</f>
        <v/>
      </c>
      <c r="E43" s="10" t="str">
        <f>IF(E21=0,"",IF(OR((E35&gt;=E37),(E39&gt;=50000)),"Prot.Only**",""))</f>
        <v/>
      </c>
      <c r="F43" s="10" t="str">
        <f>IF(F21=0,"",IF(OR((F35&gt;=F37),(F39&gt;=50000)),"Prot.Only**",""))</f>
        <v/>
      </c>
      <c r="G43" s="10" t="str">
        <f>IF(G21=0,"",IF(OR((G35&gt;=G37),(G39&gt;=50000)),"Prot.Only**",""))</f>
        <v/>
      </c>
      <c r="H43" s="10" t="str">
        <f>IF(H21=0,"",IF(OR((H35&gt;=H37),(H39&gt;=50000)),"Prot.Only",""))</f>
        <v>Prot.Only</v>
      </c>
      <c r="I43" s="10" t="str">
        <f>IF(I21=0,"",IF(OR((I35&gt;=I37),(I39&gt;=50000)),"Prot.Only",""))</f>
        <v>Prot.Only</v>
      </c>
    </row>
    <row r="44" spans="1:9">
      <c r="B44" s="2"/>
      <c r="D44" s="5"/>
    </row>
    <row r="45" spans="1:9">
      <c r="A45" s="17" t="s">
        <v>54</v>
      </c>
      <c r="B45" s="17"/>
    </row>
    <row r="46" spans="1:9">
      <c r="A46" s="17" t="s">
        <v>55</v>
      </c>
      <c r="B46" s="17"/>
    </row>
    <row r="47" spans="1:9">
      <c r="A47" s="17" t="s">
        <v>56</v>
      </c>
      <c r="B47" s="17"/>
    </row>
    <row r="48" spans="1:9">
      <c r="A48" s="17" t="s">
        <v>57</v>
      </c>
      <c r="B48" s="17"/>
    </row>
    <row r="50" spans="1:9">
      <c r="B50" s="1"/>
      <c r="C50" s="1"/>
      <c r="D50" s="1"/>
      <c r="E50" s="1"/>
      <c r="F50" s="1"/>
      <c r="G50" s="1"/>
      <c r="H50" s="1"/>
      <c r="I50" s="1"/>
    </row>
    <row r="51" spans="1:9">
      <c r="A51" s="3"/>
      <c r="B51" s="1"/>
      <c r="C51" s="1"/>
      <c r="D51" s="1"/>
      <c r="E51" s="1"/>
      <c r="F51" s="1"/>
      <c r="G51" s="1"/>
      <c r="H51" s="1"/>
      <c r="I51" s="1"/>
    </row>
    <row r="52" spans="1:9">
      <c r="B52" s="1"/>
      <c r="C52" s="1"/>
      <c r="D52" s="1"/>
      <c r="E52" s="1"/>
      <c r="F52" s="1"/>
      <c r="G52" s="1"/>
      <c r="H52" s="1"/>
      <c r="I52" s="1"/>
    </row>
    <row r="54" spans="1:9">
      <c r="B54" s="1"/>
      <c r="C54" s="1"/>
      <c r="D54" s="1"/>
      <c r="E54" s="1"/>
      <c r="F54" s="1"/>
      <c r="G54" s="1"/>
      <c r="H54" s="1"/>
      <c r="I54" s="1"/>
    </row>
  </sheetData>
  <mergeCells count="116">
    <mergeCell ref="B25:C26"/>
    <mergeCell ref="A9:C10"/>
    <mergeCell ref="B17:C18"/>
    <mergeCell ref="B19:C20"/>
    <mergeCell ref="B21:C22"/>
    <mergeCell ref="B23:C24"/>
    <mergeCell ref="B11:C12"/>
    <mergeCell ref="B13:C14"/>
    <mergeCell ref="B15:C16"/>
    <mergeCell ref="A1:I1"/>
    <mergeCell ref="A3:B3"/>
    <mergeCell ref="A5:D5"/>
    <mergeCell ref="A7:B7"/>
    <mergeCell ref="C7:D7"/>
    <mergeCell ref="E7:F7"/>
    <mergeCell ref="G7:I7"/>
    <mergeCell ref="B2:I2"/>
    <mergeCell ref="E5:G5"/>
    <mergeCell ref="C3:D3"/>
    <mergeCell ref="H3:I3"/>
    <mergeCell ref="D25:D26"/>
    <mergeCell ref="H21:H22"/>
    <mergeCell ref="I21:I22"/>
    <mergeCell ref="D23:D24"/>
    <mergeCell ref="E23:E24"/>
    <mergeCell ref="E25:E26"/>
    <mergeCell ref="F25:F26"/>
    <mergeCell ref="G25:G26"/>
    <mergeCell ref="H23:H24"/>
    <mergeCell ref="I23:I24"/>
    <mergeCell ref="D21:D22"/>
    <mergeCell ref="E21:E22"/>
    <mergeCell ref="H25:H26"/>
    <mergeCell ref="I25:I26"/>
    <mergeCell ref="F21:F22"/>
    <mergeCell ref="G21:G22"/>
    <mergeCell ref="F23:F24"/>
    <mergeCell ref="G23:G24"/>
    <mergeCell ref="G17:G18"/>
    <mergeCell ref="D15:D16"/>
    <mergeCell ref="E15:E16"/>
    <mergeCell ref="F15:F16"/>
    <mergeCell ref="G15:G16"/>
    <mergeCell ref="F17:F18"/>
    <mergeCell ref="H17:H18"/>
    <mergeCell ref="I17:I18"/>
    <mergeCell ref="D19:D20"/>
    <mergeCell ref="E19:E20"/>
    <mergeCell ref="F19:F20"/>
    <mergeCell ref="G19:G20"/>
    <mergeCell ref="H19:H20"/>
    <mergeCell ref="I19:I20"/>
    <mergeCell ref="D17:D18"/>
    <mergeCell ref="E17:E18"/>
    <mergeCell ref="H9:H10"/>
    <mergeCell ref="I9:I10"/>
    <mergeCell ref="H11:H12"/>
    <mergeCell ref="I11:I12"/>
    <mergeCell ref="H13:H14"/>
    <mergeCell ref="I13:I14"/>
    <mergeCell ref="H15:H16"/>
    <mergeCell ref="I15:I16"/>
    <mergeCell ref="D9:D10"/>
    <mergeCell ref="E9:E10"/>
    <mergeCell ref="F9:F10"/>
    <mergeCell ref="G9:G10"/>
    <mergeCell ref="D11:D12"/>
    <mergeCell ref="E11:E12"/>
    <mergeCell ref="F11:F12"/>
    <mergeCell ref="G11:G12"/>
    <mergeCell ref="D13:D14"/>
    <mergeCell ref="E13:E14"/>
    <mergeCell ref="F13:F14"/>
    <mergeCell ref="G13:G14"/>
    <mergeCell ref="F29:F30"/>
    <mergeCell ref="G29:G30"/>
    <mergeCell ref="D27:D28"/>
    <mergeCell ref="E27:E28"/>
    <mergeCell ref="F27:F28"/>
    <mergeCell ref="G27:G28"/>
    <mergeCell ref="H29:H30"/>
    <mergeCell ref="I29:I30"/>
    <mergeCell ref="D31:D32"/>
    <mergeCell ref="E31:E32"/>
    <mergeCell ref="F31:F32"/>
    <mergeCell ref="G31:G32"/>
    <mergeCell ref="H31:H32"/>
    <mergeCell ref="I31:I32"/>
    <mergeCell ref="D29:D30"/>
    <mergeCell ref="E29:E30"/>
    <mergeCell ref="I27:I28"/>
    <mergeCell ref="H27:H28"/>
    <mergeCell ref="I33:I34"/>
    <mergeCell ref="H35:H36"/>
    <mergeCell ref="I35:I36"/>
    <mergeCell ref="H37:H38"/>
    <mergeCell ref="I37:I38"/>
    <mergeCell ref="H39:H40"/>
    <mergeCell ref="I39:I40"/>
    <mergeCell ref="D37:D38"/>
    <mergeCell ref="E37:E38"/>
    <mergeCell ref="D39:D40"/>
    <mergeCell ref="E39:E40"/>
    <mergeCell ref="F39:F40"/>
    <mergeCell ref="G39:G40"/>
    <mergeCell ref="F37:F38"/>
    <mergeCell ref="G37:G38"/>
    <mergeCell ref="D35:D36"/>
    <mergeCell ref="E35:E36"/>
    <mergeCell ref="F35:F36"/>
    <mergeCell ref="G35:G36"/>
    <mergeCell ref="D33:D34"/>
    <mergeCell ref="E33:E34"/>
    <mergeCell ref="F33:F34"/>
    <mergeCell ref="G33:G34"/>
    <mergeCell ref="H33:H34"/>
  </mergeCells>
  <phoneticPr fontId="0" type="noConversion"/>
  <conditionalFormatting sqref="D41:I43">
    <cfRule type="expression" dxfId="18" priority="1" stopIfTrue="1">
      <formula>D$42="Permissive"</formula>
    </cfRule>
    <cfRule type="expression" dxfId="17" priority="2" stopIfTrue="1">
      <formula>AND((D$42="Prot./Perm"),(D$43=""))</formula>
    </cfRule>
    <cfRule type="expression" dxfId="16" priority="3" stopIfTrue="1">
      <formula>D$43&lt;&gt;""</formula>
    </cfRule>
  </conditionalFormatting>
  <printOptions horizontalCentered="1"/>
  <pageMargins left="0.5" right="0.5" top="0.75" bottom="0.75" header="0.5" footer="0.5"/>
  <pageSetup scale="84" orientation="portrait" r:id="rId1"/>
  <headerFooter alignWithMargins="0"/>
  <rowBreaks count="1" manualBreakCount="1">
    <brk id="54" max="6553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5"/>
  <sheetViews>
    <sheetView tabSelected="1" showOutlineSymbols="0" zoomScale="87" workbookViewId="0">
      <selection activeCell="I7" sqref="I7"/>
    </sheetView>
  </sheetViews>
  <sheetFormatPr defaultColWidth="8.6640625" defaultRowHeight="15"/>
  <cols>
    <col min="1" max="1" width="3.6640625" customWidth="1"/>
    <col min="2" max="2" width="6.6640625" customWidth="1"/>
    <col min="3" max="3" width="18.6640625" customWidth="1"/>
    <col min="4" max="7" width="10.88671875" customWidth="1"/>
    <col min="10" max="10" width="1" customWidth="1"/>
  </cols>
  <sheetData>
    <row r="1" spans="1:9" ht="18">
      <c r="A1" s="55" t="s">
        <v>0</v>
      </c>
      <c r="B1" s="56"/>
      <c r="C1" s="56"/>
      <c r="D1" s="56"/>
      <c r="E1" s="56"/>
      <c r="F1" s="56"/>
      <c r="G1" s="56"/>
      <c r="H1" s="56"/>
      <c r="I1" s="56"/>
    </row>
    <row r="2" spans="1:9">
      <c r="B2" s="57" t="s">
        <v>1</v>
      </c>
      <c r="C2" s="57"/>
      <c r="D2" s="57"/>
      <c r="E2" s="57"/>
      <c r="F2" s="57"/>
      <c r="G2" s="57"/>
      <c r="H2" s="57"/>
      <c r="I2" s="57"/>
    </row>
    <row r="3" spans="1:9" ht="15.75">
      <c r="A3" s="52" t="s">
        <v>2</v>
      </c>
      <c r="B3" s="52"/>
      <c r="C3" s="58"/>
      <c r="D3" s="58"/>
      <c r="E3" s="11" t="s">
        <v>4</v>
      </c>
      <c r="F3" s="21"/>
      <c r="G3" s="11" t="s">
        <v>5</v>
      </c>
      <c r="H3" s="58"/>
      <c r="I3" s="58"/>
    </row>
    <row r="4" spans="1:9" ht="15.75">
      <c r="A4" s="12"/>
      <c r="B4" s="12"/>
      <c r="C4" s="12"/>
      <c r="D4" s="13"/>
      <c r="E4" s="14"/>
      <c r="F4" s="14"/>
      <c r="G4" s="15"/>
      <c r="H4" s="13"/>
      <c r="I4" s="12"/>
    </row>
    <row r="5" spans="1:9" ht="15.75">
      <c r="A5" s="52" t="s">
        <v>7</v>
      </c>
      <c r="B5" s="52"/>
      <c r="C5" s="53"/>
      <c r="D5" s="53"/>
      <c r="E5" s="54" t="s">
        <v>9</v>
      </c>
      <c r="F5" s="54"/>
      <c r="G5" s="53"/>
      <c r="H5" s="53"/>
      <c r="I5" s="53"/>
    </row>
    <row r="6" spans="1:9" ht="15.75" thickBot="1"/>
    <row r="7" spans="1:9" ht="23.1" customHeight="1" thickBot="1">
      <c r="B7" s="47" t="s">
        <v>11</v>
      </c>
      <c r="C7" s="48"/>
      <c r="D7" s="6"/>
      <c r="E7" s="7"/>
      <c r="F7" s="6"/>
      <c r="G7" s="6"/>
    </row>
    <row r="8" spans="1:9" ht="16.5" customHeight="1" thickBot="1">
      <c r="A8" s="12"/>
      <c r="B8" s="44" t="s">
        <v>16</v>
      </c>
      <c r="C8" s="45"/>
      <c r="D8" s="41"/>
      <c r="E8" s="41"/>
      <c r="F8" s="41"/>
      <c r="G8" s="41"/>
    </row>
    <row r="9" spans="1:9" ht="16.5" customHeight="1" thickBot="1">
      <c r="A9" s="12"/>
      <c r="B9" s="46"/>
      <c r="C9" s="45"/>
      <c r="D9" s="41"/>
      <c r="E9" s="41"/>
      <c r="F9" s="41"/>
      <c r="G9" s="41"/>
    </row>
    <row r="10" spans="1:9" ht="16.5" customHeight="1" thickBot="1">
      <c r="A10" s="12"/>
      <c r="B10" s="44" t="s">
        <v>17</v>
      </c>
      <c r="C10" s="45"/>
      <c r="D10" s="41"/>
      <c r="E10" s="41"/>
      <c r="F10" s="41"/>
      <c r="G10" s="41"/>
    </row>
    <row r="11" spans="1:9" ht="16.5" customHeight="1" thickBot="1">
      <c r="A11" s="12"/>
      <c r="B11" s="46"/>
      <c r="C11" s="45"/>
      <c r="D11" s="41"/>
      <c r="E11" s="41"/>
      <c r="F11" s="41"/>
      <c r="G11" s="41"/>
    </row>
    <row r="12" spans="1:9" ht="16.5" customHeight="1" thickBot="1">
      <c r="A12" s="12"/>
      <c r="B12" s="49" t="s">
        <v>18</v>
      </c>
      <c r="C12" s="50"/>
      <c r="D12" s="41"/>
      <c r="E12" s="41"/>
      <c r="F12" s="41"/>
      <c r="G12" s="41"/>
    </row>
    <row r="13" spans="1:9" ht="16.5" customHeight="1" thickBot="1">
      <c r="A13" s="12"/>
      <c r="B13" s="51"/>
      <c r="C13" s="50"/>
      <c r="D13" s="41"/>
      <c r="E13" s="41"/>
      <c r="F13" s="41"/>
      <c r="G13" s="41"/>
    </row>
    <row r="14" spans="1:9" ht="16.5" customHeight="1" thickBot="1">
      <c r="A14" s="12"/>
      <c r="B14" s="44" t="s">
        <v>19</v>
      </c>
      <c r="C14" s="45"/>
      <c r="D14" s="41"/>
      <c r="E14" s="41"/>
      <c r="F14" s="41"/>
      <c r="G14" s="41"/>
    </row>
    <row r="15" spans="1:9" ht="16.5" customHeight="1" thickBot="1">
      <c r="A15" s="12"/>
      <c r="B15" s="46"/>
      <c r="C15" s="45"/>
      <c r="D15" s="41"/>
      <c r="E15" s="41"/>
      <c r="F15" s="41"/>
      <c r="G15" s="41"/>
    </row>
    <row r="16" spans="1:9" ht="16.5" customHeight="1" thickBot="1">
      <c r="A16" s="12"/>
      <c r="B16" s="44" t="s">
        <v>20</v>
      </c>
      <c r="C16" s="45"/>
      <c r="D16" s="41"/>
      <c r="E16" s="41"/>
      <c r="F16" s="41"/>
      <c r="G16" s="41"/>
    </row>
    <row r="17" spans="1:9" ht="16.5" customHeight="1" thickBot="1">
      <c r="A17" s="12"/>
      <c r="B17" s="46"/>
      <c r="C17" s="45"/>
      <c r="D17" s="41"/>
      <c r="E17" s="41"/>
      <c r="F17" s="41"/>
      <c r="G17" s="41"/>
    </row>
    <row r="18" spans="1:9" ht="16.5" customHeight="1" thickBot="1">
      <c r="A18" s="12"/>
      <c r="B18" s="44" t="s">
        <v>21</v>
      </c>
      <c r="C18" s="45"/>
      <c r="D18" s="41"/>
      <c r="E18" s="41"/>
      <c r="F18" s="41"/>
      <c r="G18" s="41"/>
    </row>
    <row r="19" spans="1:9" ht="16.5" customHeight="1" thickBot="1">
      <c r="A19" s="12"/>
      <c r="B19" s="46"/>
      <c r="C19" s="45"/>
      <c r="D19" s="41"/>
      <c r="E19" s="41"/>
      <c r="F19" s="41"/>
      <c r="G19" s="41"/>
    </row>
    <row r="20" spans="1:9" ht="15.75" customHeight="1" thickTop="1">
      <c r="A20" s="16"/>
      <c r="B20" s="42" t="s">
        <v>22</v>
      </c>
      <c r="C20" s="43"/>
      <c r="D20" s="38" t="str">
        <f>IF((D7&lt;&gt;""),(IF((OR((D8&gt;=4),(OR((AND((D10&lt;26),(D12&lt;200))),(AND((D10&lt;31),(D10&gt;25),(D12&lt;240))),(AND((D10&lt;36),(D10&gt;30),(D12&lt;280))),(AND((D10&lt;41),(D10&gt;35),(D12&lt;320))),(AND((D10&lt;46),(D10&gt;40),(D12&lt;360))),(AND((D10&lt;51),(D10&gt;45),(D12&lt;400))),(AND((D10&lt;56),(D10&gt;50),(D12&lt;440))))),(D14&gt;=5),(D16&gt;=48),(D10&gt;=50),(D18&gt;=2))),"Protected Only", IF((AND((D10&gt;=45),(D12&gt;=360))),"Prot.Only w/condition (see note)",IF((D16&gt;=29),"Protected/Permissive","Capacity Warrants Rule")))),"")</f>
        <v/>
      </c>
      <c r="E20" s="38" t="str">
        <f>IF((E7&lt;&gt;""),(IF((OR((E8&gt;=4),(OR((AND((E10&lt;26),(E12&lt;200))),(AND((E10&lt;31),(E10&gt;25),(E12&lt;240))),(AND((E10&lt;36),(E10&gt;30),(E12&lt;280))),(AND((E10&lt;41),(E10&gt;35),(E12&lt;320))),(AND((E10&lt;46),(E10&gt;40),(E12&lt;360))),(AND((E10&lt;51),(E10&gt;45),(E12&lt;400))),(AND((E10&lt;56),(E10&gt;50),(E12&lt;440))))),(E14&gt;=5),(E16&gt;=48),(E10&gt;=50),(E18&gt;=2))),"Protected Only", IF((AND((E10&gt;=45),(E12&gt;=360))),"Prot.Only w/condition (see note)",IF((E16&gt;=29),"Protected/Permissive","Capacity Warrants Rule")))),"")</f>
        <v/>
      </c>
      <c r="F20" s="38" t="str">
        <f>IF((F7&lt;&gt;""),(IF((OR((F8&gt;=4),(OR((AND((F10&lt;26),(F12&lt;200))),(AND((F10&lt;31),(F10&gt;25),(F12&lt;240))),(AND((F10&lt;36),(F10&gt;30),(F12&lt;280))),(AND((F10&lt;41),(F10&gt;35),(F12&lt;320))),(AND((F10&lt;46),(F10&gt;40),(F12&lt;360))),(AND((F10&lt;51),(F10&gt;45),(F12&lt;400))),(AND((F10&lt;56),(F10&gt;50),(F12&lt;440))))),(F14&gt;=5),(F16&gt;=48),(F10&gt;=50),(F18&gt;=2))),"Protected Only", IF((AND((F10&gt;=45),(F12&gt;=360))),"Prot.Only w/condition (see note)",IF((F16&gt;=29),"Protected/Permissive","Capacity Warrants Rule")))),"")</f>
        <v/>
      </c>
      <c r="G20" s="38" t="str">
        <f>IF((G7&lt;&gt;""),(IF((OR((G8&gt;=4),(OR((AND((G10&lt;26),(G12&lt;200))),(AND((G10&lt;31),(G10&gt;25),(G12&lt;240))),(AND((G10&lt;36),(G10&gt;30),(G12&lt;280))),(AND((G10&lt;41),(G10&gt;35),(G12&lt;320))),(AND((G10&lt;46),(G10&gt;40),(G12&lt;360))),(AND((G10&lt;51),(G10&gt;45),(G12&lt;400))),(AND((G10&lt;56),(G10&gt;50),(G12&lt;440))))),(G14&gt;=5),(G16&gt;=48),(G10&gt;=50),(G18&gt;=2))),"Protected Only", IF((AND((G10&gt;=45),(G12&gt;=360))),"Prot.Only w/condition (see note)",IF((G16&gt;=29),"Protected/Permissive","Capacity Warrants Rule")))),"")</f>
        <v/>
      </c>
    </row>
    <row r="21" spans="1:9" ht="15.75">
      <c r="A21" s="18"/>
      <c r="B21" s="42"/>
      <c r="C21" s="43"/>
      <c r="D21" s="39"/>
      <c r="E21" s="39"/>
      <c r="F21" s="39"/>
      <c r="G21" s="39"/>
    </row>
    <row r="22" spans="1:9" ht="16.5" thickBot="1">
      <c r="A22" s="18"/>
      <c r="B22" s="42"/>
      <c r="C22" s="43"/>
      <c r="D22" s="40"/>
      <c r="E22" s="40"/>
      <c r="F22" s="40"/>
      <c r="G22" s="40"/>
    </row>
    <row r="23" spans="1:9" ht="15.75" thickTop="1"/>
    <row r="24" spans="1:9" ht="17.25" customHeight="1">
      <c r="B24" s="37" t="s">
        <v>23</v>
      </c>
      <c r="C24" s="37"/>
      <c r="D24" s="37"/>
      <c r="E24" s="37"/>
      <c r="F24" s="37"/>
      <c r="G24" s="37"/>
      <c r="H24" s="37"/>
      <c r="I24" s="37"/>
    </row>
    <row r="25" spans="1:9" hidden="1">
      <c r="C25" s="2"/>
    </row>
    <row r="26" spans="1:9" ht="15.75" hidden="1">
      <c r="C26" s="2"/>
      <c r="D26" s="19" t="b">
        <f>AND((D12&lt;&gt;0),(OR((AND((D10&lt;26),(D12&lt;200))),(AND((D10&lt;31),(D10&gt;25),(D12&lt;240))),(AND((D10&lt;36),(D10&gt;30),(D12&lt;280))),(AND((D10&lt;41),(D10&gt;35),(D12&lt;320))),(AND((D10&lt;46),(D10&gt;40),(D12&lt;360))),(AND((D10&lt;51),(D10&gt;45),(D12&lt;400))),(AND((D10&lt;56),(D10&gt;50),(D12&lt;440))))))</f>
        <v>0</v>
      </c>
      <c r="E26" s="19" t="b">
        <f t="shared" ref="E26:G26" si="0">AND((E12&lt;&gt;0),(OR((AND((E10&lt;26),(E12&lt;200))),(AND((E10&lt;31),(E10&gt;25),(E12&lt;240))),(AND((E10&lt;36),(E10&gt;30),(E12&lt;280))),(AND((E10&lt;41),(E10&gt;35),(E12&lt;320))),(AND((E10&lt;46),(E10&gt;40),(E12&lt;360))),(AND((E10&lt;51),(E10&gt;45),(E12&lt;400))),(AND((E10&lt;56),(E10&gt;50),(E12&lt;440))))))</f>
        <v>0</v>
      </c>
      <c r="F26" s="19" t="b">
        <f t="shared" si="0"/>
        <v>0</v>
      </c>
      <c r="G26" s="19" t="b">
        <f t="shared" si="0"/>
        <v>0</v>
      </c>
    </row>
    <row r="27" spans="1:9" hidden="1">
      <c r="D27" t="b">
        <f>AND((D20&lt;&gt;"Protected Only"),(D20&lt;&gt;"Capacity Warrants Rule"),(D7&lt;&gt;""))</f>
        <v>0</v>
      </c>
      <c r="E27" t="b">
        <f>AND((E20&lt;&gt;"Protected Only"),(E20&lt;&gt;"Capacity Warrants Rule"),(E7&lt;&gt;""))</f>
        <v>0</v>
      </c>
      <c r="F27" t="b">
        <f>AND((F20&lt;&gt;"Protected Only"),(F20&lt;&gt;"Capacity Warrants Rule"),(F7&lt;&gt;""))</f>
        <v>0</v>
      </c>
      <c r="G27" t="b">
        <f>AND((G20&lt;&gt;"Protected Only"),(G20&lt;&gt;"Capacity Warrants Rule"),(G7&lt;&gt;""))</f>
        <v>0</v>
      </c>
    </row>
    <row r="28" spans="1:9" hidden="1"/>
    <row r="30" spans="1:9" ht="15.75">
      <c r="B30" s="68" t="s">
        <v>58</v>
      </c>
      <c r="C30" s="68"/>
    </row>
    <row r="31" spans="1:9">
      <c r="B31" s="69"/>
      <c r="C31" s="70"/>
      <c r="D31" s="70"/>
      <c r="E31" s="70"/>
      <c r="F31" s="70"/>
      <c r="G31" s="70"/>
      <c r="H31" s="70"/>
      <c r="I31" s="71"/>
    </row>
    <row r="32" spans="1:9">
      <c r="B32" s="72"/>
      <c r="C32" s="73"/>
      <c r="D32" s="73"/>
      <c r="E32" s="73"/>
      <c r="F32" s="73"/>
      <c r="G32" s="73"/>
      <c r="H32" s="73"/>
      <c r="I32" s="74"/>
    </row>
    <row r="33" spans="1:9">
      <c r="B33" s="72"/>
      <c r="C33" s="73"/>
      <c r="D33" s="73"/>
      <c r="E33" s="73"/>
      <c r="F33" s="73"/>
      <c r="G33" s="73"/>
      <c r="H33" s="73"/>
      <c r="I33" s="74"/>
    </row>
    <row r="34" spans="1:9">
      <c r="B34" s="72"/>
      <c r="C34" s="73"/>
      <c r="D34" s="73"/>
      <c r="E34" s="73"/>
      <c r="F34" s="73"/>
      <c r="G34" s="73"/>
      <c r="H34" s="73"/>
      <c r="I34" s="74"/>
    </row>
    <row r="35" spans="1:9">
      <c r="B35" s="72"/>
      <c r="C35" s="73"/>
      <c r="D35" s="73"/>
      <c r="E35" s="73"/>
      <c r="F35" s="73"/>
      <c r="G35" s="73"/>
      <c r="H35" s="73"/>
      <c r="I35" s="74"/>
    </row>
    <row r="36" spans="1:9">
      <c r="B36" s="72"/>
      <c r="C36" s="73"/>
      <c r="D36" s="73"/>
      <c r="E36" s="73"/>
      <c r="F36" s="73"/>
      <c r="G36" s="73"/>
      <c r="H36" s="73"/>
      <c r="I36" s="74"/>
    </row>
    <row r="37" spans="1:9">
      <c r="B37" s="72"/>
      <c r="C37" s="73"/>
      <c r="D37" s="73"/>
      <c r="E37" s="73"/>
      <c r="F37" s="73"/>
      <c r="G37" s="73"/>
      <c r="H37" s="73"/>
      <c r="I37" s="74"/>
    </row>
    <row r="38" spans="1:9">
      <c r="B38" s="72"/>
      <c r="C38" s="73"/>
      <c r="D38" s="73"/>
      <c r="E38" s="73"/>
      <c r="F38" s="73"/>
      <c r="G38" s="73"/>
      <c r="H38" s="73"/>
      <c r="I38" s="74"/>
    </row>
    <row r="39" spans="1:9">
      <c r="B39" s="72"/>
      <c r="C39" s="73"/>
      <c r="D39" s="73"/>
      <c r="E39" s="73"/>
      <c r="F39" s="73"/>
      <c r="G39" s="73"/>
      <c r="H39" s="73"/>
      <c r="I39" s="74"/>
    </row>
    <row r="40" spans="1:9">
      <c r="B40" s="75"/>
      <c r="C40" s="76"/>
      <c r="D40" s="76"/>
      <c r="E40" s="76"/>
      <c r="F40" s="76"/>
      <c r="G40" s="76"/>
      <c r="H40" s="76"/>
      <c r="I40" s="77"/>
    </row>
    <row r="41" spans="1:9">
      <c r="B41" s="2"/>
      <c r="D41" s="20"/>
      <c r="E41" s="20"/>
      <c r="F41" s="20"/>
      <c r="G41" s="20"/>
    </row>
    <row r="45" spans="1:9">
      <c r="A45" s="3"/>
      <c r="B45" s="1"/>
      <c r="C45" s="1"/>
      <c r="D45" s="1"/>
      <c r="E45" s="1"/>
      <c r="F45" s="1"/>
      <c r="G45" s="1"/>
      <c r="H45" s="1"/>
    </row>
  </sheetData>
  <mergeCells count="48">
    <mergeCell ref="G18:G19"/>
    <mergeCell ref="B24:I24"/>
    <mergeCell ref="D20:D22"/>
    <mergeCell ref="E20:E22"/>
    <mergeCell ref="F20:F22"/>
    <mergeCell ref="G20:G22"/>
    <mergeCell ref="B16:C17"/>
    <mergeCell ref="B18:C19"/>
    <mergeCell ref="B20:C22"/>
    <mergeCell ref="G12:G13"/>
    <mergeCell ref="D14:D15"/>
    <mergeCell ref="E14:E15"/>
    <mergeCell ref="F14:F15"/>
    <mergeCell ref="G14:G15"/>
    <mergeCell ref="B14:C15"/>
    <mergeCell ref="D16:D17"/>
    <mergeCell ref="E16:E17"/>
    <mergeCell ref="F16:F17"/>
    <mergeCell ref="G16:G17"/>
    <mergeCell ref="D18:D19"/>
    <mergeCell ref="E18:E19"/>
    <mergeCell ref="F18:F19"/>
    <mergeCell ref="B7:C7"/>
    <mergeCell ref="D12:D13"/>
    <mergeCell ref="E12:E13"/>
    <mergeCell ref="F12:F13"/>
    <mergeCell ref="B12:C13"/>
    <mergeCell ref="B8:C9"/>
    <mergeCell ref="B10:C11"/>
    <mergeCell ref="D10:D11"/>
    <mergeCell ref="E10:E11"/>
    <mergeCell ref="F10:F11"/>
    <mergeCell ref="B30:C30"/>
    <mergeCell ref="B31:I40"/>
    <mergeCell ref="A1:I1"/>
    <mergeCell ref="B2:I2"/>
    <mergeCell ref="A3:B3"/>
    <mergeCell ref="C3:D3"/>
    <mergeCell ref="H3:I3"/>
    <mergeCell ref="A5:B5"/>
    <mergeCell ref="C5:D5"/>
    <mergeCell ref="E5:F5"/>
    <mergeCell ref="G5:I5"/>
    <mergeCell ref="G10:G11"/>
    <mergeCell ref="D8:D9"/>
    <mergeCell ref="E8:E9"/>
    <mergeCell ref="F8:F9"/>
    <mergeCell ref="G8:G9"/>
  </mergeCells>
  <phoneticPr fontId="0" type="noConversion"/>
  <conditionalFormatting sqref="D8:G9">
    <cfRule type="cellIs" dxfId="15" priority="1" stopIfTrue="1" operator="greaterThanOrEqual">
      <formula>4</formula>
    </cfRule>
  </conditionalFormatting>
  <conditionalFormatting sqref="D10:G11">
    <cfRule type="cellIs" dxfId="14" priority="2" stopIfTrue="1" operator="greaterThan">
      <formula>55</formula>
    </cfRule>
  </conditionalFormatting>
  <conditionalFormatting sqref="D12:D13">
    <cfRule type="expression" dxfId="13" priority="3" stopIfTrue="1">
      <formula>$D$26</formula>
    </cfRule>
  </conditionalFormatting>
  <conditionalFormatting sqref="D14:G15">
    <cfRule type="cellIs" dxfId="12" priority="4" stopIfTrue="1" operator="greaterThanOrEqual">
      <formula>5</formula>
    </cfRule>
  </conditionalFormatting>
  <conditionalFormatting sqref="D16:G17">
    <cfRule type="cellIs" dxfId="11" priority="5" stopIfTrue="1" operator="greaterThanOrEqual">
      <formula>48</formula>
    </cfRule>
  </conditionalFormatting>
  <conditionalFormatting sqref="D18:G19">
    <cfRule type="cellIs" dxfId="10" priority="6" stopIfTrue="1" operator="greaterThanOrEqual">
      <formula>2</formula>
    </cfRule>
  </conditionalFormatting>
  <conditionalFormatting sqref="E12:E13">
    <cfRule type="expression" dxfId="9" priority="7" stopIfTrue="1">
      <formula>$E$26</formula>
    </cfRule>
  </conditionalFormatting>
  <conditionalFormatting sqref="F12:F13">
    <cfRule type="expression" dxfId="8" priority="8" stopIfTrue="1">
      <formula>$F$26</formula>
    </cfRule>
  </conditionalFormatting>
  <conditionalFormatting sqref="G12:G13">
    <cfRule type="expression" dxfId="7" priority="9" stopIfTrue="1">
      <formula>$G$26</formula>
    </cfRule>
  </conditionalFormatting>
  <conditionalFormatting sqref="D20:G22">
    <cfRule type="cellIs" dxfId="6" priority="10" stopIfTrue="1" operator="equal">
      <formula>"Capacity Warrants Rule"</formula>
    </cfRule>
    <cfRule type="expression" dxfId="5" priority="11" stopIfTrue="1">
      <formula>D$27</formula>
    </cfRule>
    <cfRule type="cellIs" dxfId="4" priority="12" stopIfTrue="1" operator="equal">
      <formula>"Protected Only"</formula>
    </cfRule>
  </conditionalFormatting>
  <conditionalFormatting sqref="B24:I24">
    <cfRule type="expression" dxfId="3" priority="13"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scale="88" orientation="portrait" r:id="rId1"/>
  <headerFooter alignWithMargins="0"/>
  <rowBreaks count="1" manualBreakCount="1">
    <brk id="53" max="6553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61"/>
  <sheetViews>
    <sheetView showOutlineSymbols="0" zoomScale="87" workbookViewId="0">
      <pane xSplit="3" ySplit="8" topLeftCell="D9" activePane="bottomRight" state="frozen"/>
      <selection pane="topRight" activeCell="D1" sqref="D1"/>
      <selection pane="bottomLeft" activeCell="A9" sqref="A9"/>
      <selection pane="bottomRight" activeCell="B3" sqref="B3"/>
    </sheetView>
  </sheetViews>
  <sheetFormatPr defaultColWidth="8.6640625" defaultRowHeight="15"/>
  <cols>
    <col min="1" max="3" width="6.21875" customWidth="1"/>
    <col min="4" max="9" width="9.6640625" customWidth="1"/>
    <col min="10" max="12" width="9.88671875" customWidth="1"/>
  </cols>
  <sheetData>
    <row r="1" spans="1:27" ht="18">
      <c r="D1" s="55" t="s">
        <v>25</v>
      </c>
      <c r="E1" s="56"/>
      <c r="F1" s="56"/>
      <c r="G1" s="56"/>
      <c r="H1" s="56"/>
      <c r="I1" s="56"/>
      <c r="J1" s="56"/>
      <c r="K1" s="56"/>
      <c r="L1" s="56"/>
    </row>
    <row r="2" spans="1:27">
      <c r="E2" s="57" t="s">
        <v>1</v>
      </c>
      <c r="F2" s="57"/>
      <c r="G2" s="57"/>
      <c r="H2" s="57"/>
      <c r="I2" s="57"/>
      <c r="J2" s="57"/>
      <c r="K2" s="57"/>
      <c r="L2" s="57"/>
    </row>
    <row r="3" spans="1:27" ht="15.75">
      <c r="D3" s="52" t="s">
        <v>2</v>
      </c>
      <c r="E3" s="52"/>
      <c r="F3" s="58"/>
      <c r="G3" s="58"/>
      <c r="H3" s="11" t="s">
        <v>4</v>
      </c>
      <c r="I3" s="21"/>
      <c r="J3" s="11" t="s">
        <v>5</v>
      </c>
      <c r="K3" s="58"/>
      <c r="L3" s="58"/>
    </row>
    <row r="4" spans="1:27" ht="15.75">
      <c r="D4" s="12"/>
      <c r="E4" s="12"/>
      <c r="F4" s="12"/>
      <c r="G4" s="12"/>
      <c r="H4" s="12"/>
      <c r="I4" s="12"/>
      <c r="J4" s="12"/>
      <c r="K4" s="12"/>
      <c r="L4" s="12"/>
    </row>
    <row r="5" spans="1:27" ht="15.75">
      <c r="D5" s="52" t="s">
        <v>11</v>
      </c>
      <c r="E5" s="52"/>
      <c r="F5" s="52"/>
      <c r="G5" s="52"/>
      <c r="H5" s="58"/>
      <c r="I5" s="58"/>
      <c r="J5" s="53"/>
      <c r="K5" s="12"/>
      <c r="L5" s="12"/>
    </row>
    <row r="6" spans="1:27" ht="15.75">
      <c r="D6" s="12"/>
      <c r="E6" s="12"/>
      <c r="F6" s="12"/>
      <c r="G6" s="13"/>
      <c r="H6" s="14"/>
      <c r="I6" s="14"/>
      <c r="J6" s="15"/>
      <c r="K6" s="13"/>
      <c r="L6" s="12"/>
    </row>
    <row r="7" spans="1:27" ht="15.75">
      <c r="D7" s="52" t="s">
        <v>7</v>
      </c>
      <c r="E7" s="52"/>
      <c r="F7" s="53"/>
      <c r="G7" s="53"/>
      <c r="H7" s="54" t="s">
        <v>9</v>
      </c>
      <c r="I7" s="54"/>
      <c r="J7" s="53"/>
      <c r="K7" s="53"/>
      <c r="L7" s="53"/>
    </row>
    <row r="8" spans="1:27" ht="15.75" thickBot="1"/>
    <row r="9" spans="1:27" ht="15.75" customHeight="1" thickBot="1">
      <c r="A9" s="49" t="s">
        <v>29</v>
      </c>
      <c r="B9" s="49"/>
      <c r="C9" s="67"/>
      <c r="D9" s="93" t="s">
        <v>59</v>
      </c>
      <c r="E9" s="87">
        <v>4.1666666666666664E-2</v>
      </c>
      <c r="F9" s="87">
        <v>8.3333333333333329E-2</v>
      </c>
      <c r="G9" s="87">
        <v>0.125</v>
      </c>
      <c r="H9" s="87">
        <v>0.16666666666666666</v>
      </c>
      <c r="I9" s="87">
        <v>0.20833333333333334</v>
      </c>
      <c r="J9" s="87">
        <v>0.25</v>
      </c>
      <c r="K9" s="87">
        <v>0.29166666666666669</v>
      </c>
      <c r="L9" s="87">
        <v>0.33333333333333331</v>
      </c>
      <c r="M9" s="87">
        <v>0.375</v>
      </c>
      <c r="N9" s="87">
        <v>0.41666666666666669</v>
      </c>
      <c r="O9" s="87">
        <v>0.45833333333333331</v>
      </c>
      <c r="P9" s="87">
        <v>0.5</v>
      </c>
      <c r="Q9" s="87">
        <v>0.54166666666666663</v>
      </c>
      <c r="R9" s="87">
        <v>0.58333333333333337</v>
      </c>
      <c r="S9" s="87">
        <v>0.625</v>
      </c>
      <c r="T9" s="87">
        <v>0.66666666666666663</v>
      </c>
      <c r="U9" s="87">
        <v>0.70833333333333337</v>
      </c>
      <c r="V9" s="87">
        <v>0.75</v>
      </c>
      <c r="W9" s="87">
        <v>0.79166666666666663</v>
      </c>
      <c r="X9" s="87">
        <v>0.83333333333333337</v>
      </c>
      <c r="Y9" s="95">
        <v>0.875</v>
      </c>
      <c r="Z9" s="95">
        <v>0.91666666666666663</v>
      </c>
      <c r="AA9" s="95">
        <v>0.95833333333333337</v>
      </c>
    </row>
    <row r="10" spans="1:27" ht="15.75" customHeight="1" thickBot="1">
      <c r="A10" s="49"/>
      <c r="B10" s="49"/>
      <c r="C10" s="67"/>
      <c r="D10" s="94"/>
      <c r="E10" s="88"/>
      <c r="F10" s="88"/>
      <c r="G10" s="88"/>
      <c r="H10" s="88"/>
      <c r="I10" s="88"/>
      <c r="J10" s="88"/>
      <c r="K10" s="88"/>
      <c r="L10" s="88"/>
      <c r="M10" s="88"/>
      <c r="N10" s="88"/>
      <c r="O10" s="88"/>
      <c r="P10" s="88"/>
      <c r="Q10" s="88"/>
      <c r="R10" s="88"/>
      <c r="S10" s="88"/>
      <c r="T10" s="88"/>
      <c r="U10" s="88"/>
      <c r="V10" s="88"/>
      <c r="W10" s="88"/>
      <c r="X10" s="88"/>
      <c r="Y10" s="96"/>
      <c r="Z10" s="96"/>
      <c r="AA10" s="96"/>
    </row>
    <row r="11" spans="1:27" ht="15.75" customHeight="1" thickBot="1">
      <c r="A11" s="12"/>
      <c r="B11" s="49" t="s">
        <v>36</v>
      </c>
      <c r="C11" s="67"/>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41">
        <v>0</v>
      </c>
      <c r="Z11" s="41">
        <v>0</v>
      </c>
      <c r="AA11" s="41">
        <v>0</v>
      </c>
    </row>
    <row r="12" spans="1:27" ht="15.75" customHeight="1" thickBot="1">
      <c r="A12" s="12"/>
      <c r="B12" s="49"/>
      <c r="C12" s="67"/>
      <c r="D12" s="63"/>
      <c r="E12" s="63"/>
      <c r="F12" s="63"/>
      <c r="G12" s="63"/>
      <c r="H12" s="63"/>
      <c r="I12" s="63"/>
      <c r="J12" s="63"/>
      <c r="K12" s="63"/>
      <c r="L12" s="63"/>
      <c r="M12" s="63"/>
      <c r="N12" s="63"/>
      <c r="O12" s="63"/>
      <c r="P12" s="63"/>
      <c r="Q12" s="63"/>
      <c r="R12" s="63"/>
      <c r="S12" s="63"/>
      <c r="T12" s="63"/>
      <c r="U12" s="63"/>
      <c r="V12" s="63"/>
      <c r="W12" s="63"/>
      <c r="X12" s="63"/>
      <c r="Y12" s="41"/>
      <c r="Z12" s="41"/>
      <c r="AA12" s="41"/>
    </row>
    <row r="13" spans="1:27" ht="16.5" customHeight="1" thickBot="1">
      <c r="A13" s="12"/>
      <c r="B13" s="49" t="s">
        <v>37</v>
      </c>
      <c r="C13" s="67"/>
      <c r="D13" s="62" t="s">
        <v>38</v>
      </c>
      <c r="E13" s="62" t="s">
        <v>38</v>
      </c>
      <c r="F13" s="62" t="s">
        <v>38</v>
      </c>
      <c r="G13" s="62" t="s">
        <v>38</v>
      </c>
      <c r="H13" s="62" t="s">
        <v>38</v>
      </c>
      <c r="I13" s="62" t="s">
        <v>38</v>
      </c>
      <c r="J13" s="62" t="s">
        <v>38</v>
      </c>
      <c r="K13" s="62" t="s">
        <v>38</v>
      </c>
      <c r="L13" s="62" t="s">
        <v>38</v>
      </c>
      <c r="M13" s="62" t="s">
        <v>38</v>
      </c>
      <c r="N13" s="62" t="s">
        <v>38</v>
      </c>
      <c r="O13" s="62" t="s">
        <v>38</v>
      </c>
      <c r="P13" s="62" t="s">
        <v>38</v>
      </c>
      <c r="Q13" s="62" t="s">
        <v>38</v>
      </c>
      <c r="R13" s="62" t="s">
        <v>38</v>
      </c>
      <c r="S13" s="62" t="s">
        <v>38</v>
      </c>
      <c r="T13" s="62" t="s">
        <v>38</v>
      </c>
      <c r="U13" s="62" t="s">
        <v>38</v>
      </c>
      <c r="V13" s="62" t="s">
        <v>38</v>
      </c>
      <c r="W13" s="62" t="s">
        <v>38</v>
      </c>
      <c r="X13" s="62" t="s">
        <v>38</v>
      </c>
      <c r="Y13" s="41" t="s">
        <v>38</v>
      </c>
      <c r="Z13" s="41" t="s">
        <v>38</v>
      </c>
      <c r="AA13" s="41" t="s">
        <v>38</v>
      </c>
    </row>
    <row r="14" spans="1:27" ht="16.5" customHeight="1" thickBot="1">
      <c r="A14" s="12"/>
      <c r="B14" s="49"/>
      <c r="C14" s="67"/>
      <c r="D14" s="63"/>
      <c r="E14" s="63"/>
      <c r="F14" s="63"/>
      <c r="G14" s="63"/>
      <c r="H14" s="63"/>
      <c r="I14" s="63"/>
      <c r="J14" s="63"/>
      <c r="K14" s="63"/>
      <c r="L14" s="63"/>
      <c r="M14" s="63"/>
      <c r="N14" s="63"/>
      <c r="O14" s="63"/>
      <c r="P14" s="63"/>
      <c r="Q14" s="63"/>
      <c r="R14" s="63"/>
      <c r="S14" s="63"/>
      <c r="T14" s="63"/>
      <c r="U14" s="63"/>
      <c r="V14" s="63"/>
      <c r="W14" s="63"/>
      <c r="X14" s="63"/>
      <c r="Y14" s="41"/>
      <c r="Z14" s="41"/>
      <c r="AA14" s="41"/>
    </row>
    <row r="15" spans="1:27" ht="15.75" customHeight="1" thickBot="1">
      <c r="A15" s="12"/>
      <c r="B15" s="49" t="s">
        <v>39</v>
      </c>
      <c r="C15" s="67"/>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41">
        <v>0</v>
      </c>
      <c r="Z15" s="41">
        <v>0</v>
      </c>
      <c r="AA15" s="41">
        <v>0</v>
      </c>
    </row>
    <row r="16" spans="1:27" ht="15.75" customHeight="1" thickBot="1">
      <c r="A16" s="12"/>
      <c r="B16" s="49"/>
      <c r="C16" s="67"/>
      <c r="D16" s="63"/>
      <c r="E16" s="63"/>
      <c r="F16" s="63"/>
      <c r="G16" s="63"/>
      <c r="H16" s="63"/>
      <c r="I16" s="63"/>
      <c r="J16" s="63"/>
      <c r="K16" s="63"/>
      <c r="L16" s="63"/>
      <c r="M16" s="63"/>
      <c r="N16" s="63"/>
      <c r="O16" s="63"/>
      <c r="P16" s="63"/>
      <c r="Q16" s="63"/>
      <c r="R16" s="63"/>
      <c r="S16" s="63"/>
      <c r="T16" s="63"/>
      <c r="U16" s="63"/>
      <c r="V16" s="63"/>
      <c r="W16" s="63"/>
      <c r="X16" s="63"/>
      <c r="Y16" s="41"/>
      <c r="Z16" s="41"/>
      <c r="AA16" s="41"/>
    </row>
    <row r="17" spans="1:27" ht="15.75" customHeight="1" thickBot="1">
      <c r="A17" s="12"/>
      <c r="B17" s="49" t="s">
        <v>60</v>
      </c>
      <c r="C17" s="67"/>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41">
        <v>0</v>
      </c>
      <c r="Z17" s="41">
        <v>0</v>
      </c>
      <c r="AA17" s="41">
        <v>0</v>
      </c>
    </row>
    <row r="18" spans="1:27" ht="15.75" customHeight="1" thickBot="1">
      <c r="A18" s="12"/>
      <c r="B18" s="49"/>
      <c r="C18" s="67"/>
      <c r="D18" s="63"/>
      <c r="E18" s="63"/>
      <c r="F18" s="63"/>
      <c r="G18" s="63"/>
      <c r="H18" s="63"/>
      <c r="I18" s="63"/>
      <c r="J18" s="63"/>
      <c r="K18" s="63"/>
      <c r="L18" s="63"/>
      <c r="M18" s="63"/>
      <c r="N18" s="63"/>
      <c r="O18" s="63"/>
      <c r="P18" s="63"/>
      <c r="Q18" s="63"/>
      <c r="R18" s="63"/>
      <c r="S18" s="63"/>
      <c r="T18" s="63"/>
      <c r="U18" s="63"/>
      <c r="V18" s="63"/>
      <c r="W18" s="63"/>
      <c r="X18" s="63"/>
      <c r="Y18" s="41"/>
      <c r="Z18" s="41"/>
      <c r="AA18" s="41"/>
    </row>
    <row r="19" spans="1:27" ht="15.75" customHeight="1" thickBot="1">
      <c r="A19" s="12"/>
      <c r="B19" s="49" t="s">
        <v>41</v>
      </c>
      <c r="C19" s="67"/>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41">
        <v>0</v>
      </c>
      <c r="Z19" s="41">
        <v>0</v>
      </c>
      <c r="AA19" s="41">
        <v>0</v>
      </c>
    </row>
    <row r="20" spans="1:27" ht="15.75" customHeight="1" thickBot="1">
      <c r="A20" s="12"/>
      <c r="B20" s="49"/>
      <c r="C20" s="67"/>
      <c r="D20" s="63"/>
      <c r="E20" s="63"/>
      <c r="F20" s="63"/>
      <c r="G20" s="63"/>
      <c r="H20" s="63"/>
      <c r="I20" s="63"/>
      <c r="J20" s="63"/>
      <c r="K20" s="63"/>
      <c r="L20" s="63"/>
      <c r="M20" s="63"/>
      <c r="N20" s="63"/>
      <c r="O20" s="63"/>
      <c r="P20" s="63"/>
      <c r="Q20" s="63"/>
      <c r="R20" s="63"/>
      <c r="S20" s="63"/>
      <c r="T20" s="63"/>
      <c r="U20" s="63"/>
      <c r="V20" s="63"/>
      <c r="W20" s="63"/>
      <c r="X20" s="63"/>
      <c r="Y20" s="41"/>
      <c r="Z20" s="41"/>
      <c r="AA20" s="41"/>
    </row>
    <row r="21" spans="1:27" ht="15.75" customHeight="1" thickBot="1">
      <c r="A21" s="12"/>
      <c r="B21" s="49" t="s">
        <v>42</v>
      </c>
      <c r="C21" s="67"/>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41">
        <v>0</v>
      </c>
      <c r="Z21" s="41">
        <v>0</v>
      </c>
      <c r="AA21" s="41">
        <v>0</v>
      </c>
    </row>
    <row r="22" spans="1:27" ht="15.75" customHeight="1" thickBot="1">
      <c r="A22" s="12"/>
      <c r="B22" s="49"/>
      <c r="C22" s="67"/>
      <c r="D22" s="63"/>
      <c r="E22" s="63"/>
      <c r="F22" s="63"/>
      <c r="G22" s="63"/>
      <c r="H22" s="63"/>
      <c r="I22" s="63"/>
      <c r="J22" s="63"/>
      <c r="K22" s="63"/>
      <c r="L22" s="63"/>
      <c r="M22" s="63"/>
      <c r="N22" s="63"/>
      <c r="O22" s="63"/>
      <c r="P22" s="63"/>
      <c r="Q22" s="63"/>
      <c r="R22" s="63"/>
      <c r="S22" s="63"/>
      <c r="T22" s="63"/>
      <c r="U22" s="63"/>
      <c r="V22" s="63"/>
      <c r="W22" s="63"/>
      <c r="X22" s="63"/>
      <c r="Y22" s="41"/>
      <c r="Z22" s="41"/>
      <c r="AA22" s="41"/>
    </row>
    <row r="23" spans="1:27" ht="15.75" customHeight="1" thickBot="1">
      <c r="A23" s="12"/>
      <c r="B23" s="49" t="s">
        <v>43</v>
      </c>
      <c r="C23" s="67"/>
      <c r="D23" s="62">
        <v>0</v>
      </c>
      <c r="E23" s="62">
        <v>0</v>
      </c>
      <c r="F23" s="62">
        <v>0</v>
      </c>
      <c r="G23" s="62">
        <v>0</v>
      </c>
      <c r="H23" s="62">
        <v>0</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41">
        <v>0</v>
      </c>
      <c r="Z23" s="41">
        <v>0</v>
      </c>
      <c r="AA23" s="41">
        <v>0</v>
      </c>
    </row>
    <row r="24" spans="1:27" ht="15.75" customHeight="1" thickBot="1">
      <c r="A24" s="12"/>
      <c r="B24" s="49"/>
      <c r="C24" s="67"/>
      <c r="D24" s="63"/>
      <c r="E24" s="63"/>
      <c r="F24" s="63"/>
      <c r="G24" s="63"/>
      <c r="H24" s="63"/>
      <c r="I24" s="63"/>
      <c r="J24" s="63"/>
      <c r="K24" s="63"/>
      <c r="L24" s="63"/>
      <c r="M24" s="63"/>
      <c r="N24" s="63"/>
      <c r="O24" s="63"/>
      <c r="P24" s="63"/>
      <c r="Q24" s="63"/>
      <c r="R24" s="63"/>
      <c r="S24" s="63"/>
      <c r="T24" s="63"/>
      <c r="U24" s="63"/>
      <c r="V24" s="63"/>
      <c r="W24" s="63"/>
      <c r="X24" s="63"/>
      <c r="Y24" s="41"/>
      <c r="Z24" s="41"/>
      <c r="AA24" s="41"/>
    </row>
    <row r="25" spans="1:27" ht="15.75" customHeight="1" thickBot="1">
      <c r="A25" s="12"/>
      <c r="B25" s="49" t="s">
        <v>44</v>
      </c>
      <c r="C25" s="67"/>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41">
        <v>0</v>
      </c>
      <c r="Z25" s="41">
        <v>0</v>
      </c>
      <c r="AA25" s="41">
        <v>0</v>
      </c>
    </row>
    <row r="26" spans="1:27" ht="15.75" customHeight="1" thickBot="1">
      <c r="A26" s="12"/>
      <c r="B26" s="49"/>
      <c r="C26" s="67"/>
      <c r="D26" s="63"/>
      <c r="E26" s="63"/>
      <c r="F26" s="63"/>
      <c r="G26" s="63"/>
      <c r="H26" s="63"/>
      <c r="I26" s="63"/>
      <c r="J26" s="63"/>
      <c r="K26" s="63"/>
      <c r="L26" s="63"/>
      <c r="M26" s="63"/>
      <c r="N26" s="63"/>
      <c r="O26" s="63"/>
      <c r="P26" s="63"/>
      <c r="Q26" s="63"/>
      <c r="R26" s="63"/>
      <c r="S26" s="63"/>
      <c r="T26" s="63"/>
      <c r="U26" s="63"/>
      <c r="V26" s="63"/>
      <c r="W26" s="63"/>
      <c r="X26" s="63"/>
      <c r="Y26" s="41"/>
      <c r="Z26" s="41"/>
      <c r="AA26" s="41"/>
    </row>
    <row r="27" spans="1:27" ht="16.5" customHeight="1" thickBot="1">
      <c r="A27" s="12"/>
      <c r="B27" s="16"/>
      <c r="C27" s="12"/>
      <c r="D27" s="91">
        <f>IF(D17=0,0,+(D17/2)*(3600/D21))</f>
        <v>0</v>
      </c>
      <c r="E27" s="91">
        <f>IF(E17=0,0,+(E17/2)*(3600/E21))</f>
        <v>0</v>
      </c>
      <c r="F27" s="91">
        <f>IF(F17=0,0,+(F17/2)*(3600/F21))</f>
        <v>0</v>
      </c>
      <c r="G27" s="89">
        <f>IF(G17=0,0,+(G17/2)*(3600/G21))</f>
        <v>0</v>
      </c>
      <c r="H27" s="91">
        <f>IF(H17=0,0,+(H17/2)*(3600/H21))</f>
        <v>0</v>
      </c>
      <c r="I27" s="91">
        <f t="shared" ref="I27:AA27" si="0">IF(I17=0,0,+(I17/2)*(3600/I21))</f>
        <v>0</v>
      </c>
      <c r="J27" s="91">
        <f t="shared" si="0"/>
        <v>0</v>
      </c>
      <c r="K27" s="91">
        <f t="shared" si="0"/>
        <v>0</v>
      </c>
      <c r="L27" s="91">
        <f t="shared" si="0"/>
        <v>0</v>
      </c>
      <c r="M27" s="91">
        <f t="shared" si="0"/>
        <v>0</v>
      </c>
      <c r="N27" s="91">
        <f t="shared" si="0"/>
        <v>0</v>
      </c>
      <c r="O27" s="91">
        <f t="shared" si="0"/>
        <v>0</v>
      </c>
      <c r="P27" s="91">
        <f t="shared" si="0"/>
        <v>0</v>
      </c>
      <c r="Q27" s="91">
        <f t="shared" si="0"/>
        <v>0</v>
      </c>
      <c r="R27" s="91">
        <f t="shared" si="0"/>
        <v>0</v>
      </c>
      <c r="S27" s="91">
        <f t="shared" si="0"/>
        <v>0</v>
      </c>
      <c r="T27" s="91">
        <f t="shared" si="0"/>
        <v>0</v>
      </c>
      <c r="U27" s="91">
        <f t="shared" si="0"/>
        <v>0</v>
      </c>
      <c r="V27" s="91">
        <f t="shared" si="0"/>
        <v>0</v>
      </c>
      <c r="W27" s="91">
        <f t="shared" si="0"/>
        <v>0</v>
      </c>
      <c r="X27" s="91">
        <f t="shared" si="0"/>
        <v>0</v>
      </c>
      <c r="Y27" s="59">
        <f t="shared" si="0"/>
        <v>0</v>
      </c>
      <c r="Z27" s="59">
        <f t="shared" si="0"/>
        <v>0</v>
      </c>
      <c r="AA27" s="59">
        <f t="shared" si="0"/>
        <v>0</v>
      </c>
    </row>
    <row r="28" spans="1:27" ht="16.5" customHeight="1" thickBot="1">
      <c r="A28" s="12"/>
      <c r="B28" s="16" t="s">
        <v>45</v>
      </c>
      <c r="C28" s="12"/>
      <c r="D28" s="92"/>
      <c r="E28" s="92"/>
      <c r="F28" s="92"/>
      <c r="G28" s="90"/>
      <c r="H28" s="92"/>
      <c r="I28" s="92"/>
      <c r="J28" s="92"/>
      <c r="K28" s="92"/>
      <c r="L28" s="92"/>
      <c r="M28" s="92"/>
      <c r="N28" s="92"/>
      <c r="O28" s="92"/>
      <c r="P28" s="92"/>
      <c r="Q28" s="92"/>
      <c r="R28" s="92"/>
      <c r="S28" s="92"/>
      <c r="T28" s="92"/>
      <c r="U28" s="92"/>
      <c r="V28" s="92"/>
      <c r="W28" s="92"/>
      <c r="X28" s="92"/>
      <c r="Y28" s="59"/>
      <c r="Z28" s="59"/>
      <c r="AA28" s="59"/>
    </row>
    <row r="29" spans="1:27" ht="16.5" customHeight="1">
      <c r="A29" s="12"/>
      <c r="B29" s="16"/>
      <c r="C29" s="12"/>
      <c r="D29" s="91">
        <f t="shared" ref="D29:I29" si="1">IF((D11-D27)&gt;0,+D11-D27,0)</f>
        <v>0</v>
      </c>
      <c r="E29" s="91">
        <f t="shared" si="1"/>
        <v>0</v>
      </c>
      <c r="F29" s="91">
        <f t="shared" si="1"/>
        <v>0</v>
      </c>
      <c r="G29" s="91">
        <f t="shared" si="1"/>
        <v>0</v>
      </c>
      <c r="H29" s="91">
        <f t="shared" si="1"/>
        <v>0</v>
      </c>
      <c r="I29" s="91">
        <f t="shared" si="1"/>
        <v>0</v>
      </c>
      <c r="J29" s="91">
        <f>IF((J11-J27)&gt;0,+J11-J27,0)</f>
        <v>0</v>
      </c>
      <c r="K29" s="91">
        <f>IF((K11-K27)&gt;0,+K11-K27,0)</f>
        <v>0</v>
      </c>
      <c r="L29" s="91">
        <f>IF((L11-L27)&gt;0,+L11-L27,0)</f>
        <v>0</v>
      </c>
      <c r="M29" s="91">
        <f t="shared" ref="M29:AA29" si="2">IF((M11-M27)&gt;0,+M11-M27,0)</f>
        <v>0</v>
      </c>
      <c r="N29" s="91">
        <f t="shared" si="2"/>
        <v>0</v>
      </c>
      <c r="O29" s="91">
        <f t="shared" si="2"/>
        <v>0</v>
      </c>
      <c r="P29" s="91">
        <f t="shared" si="2"/>
        <v>0</v>
      </c>
      <c r="Q29" s="91">
        <f t="shared" si="2"/>
        <v>0</v>
      </c>
      <c r="R29" s="91">
        <f t="shared" si="2"/>
        <v>0</v>
      </c>
      <c r="S29" s="91">
        <f t="shared" si="2"/>
        <v>0</v>
      </c>
      <c r="T29" s="91">
        <f t="shared" si="2"/>
        <v>0</v>
      </c>
      <c r="U29" s="91">
        <f t="shared" si="2"/>
        <v>0</v>
      </c>
      <c r="V29" s="91">
        <f t="shared" si="2"/>
        <v>0</v>
      </c>
      <c r="W29" s="91">
        <f t="shared" si="2"/>
        <v>0</v>
      </c>
      <c r="X29" s="91">
        <f t="shared" si="2"/>
        <v>0</v>
      </c>
      <c r="Y29" s="91">
        <f t="shared" si="2"/>
        <v>0</v>
      </c>
      <c r="Z29" s="91">
        <f t="shared" si="2"/>
        <v>0</v>
      </c>
      <c r="AA29" s="91">
        <f t="shared" si="2"/>
        <v>0</v>
      </c>
    </row>
    <row r="30" spans="1:27" ht="16.5" customHeight="1" thickBot="1">
      <c r="A30" s="12"/>
      <c r="B30" s="16" t="s">
        <v>46</v>
      </c>
      <c r="C30" s="12"/>
      <c r="D30" s="92"/>
      <c r="E30" s="92"/>
      <c r="F30" s="92"/>
      <c r="G30" s="92"/>
      <c r="H30" s="92"/>
      <c r="I30" s="92"/>
      <c r="J30" s="92"/>
      <c r="K30" s="92"/>
      <c r="L30" s="92"/>
      <c r="M30" s="92"/>
      <c r="N30" s="92"/>
      <c r="O30" s="92"/>
      <c r="P30" s="92"/>
      <c r="Q30" s="92"/>
      <c r="R30" s="92"/>
      <c r="S30" s="92"/>
      <c r="T30" s="92"/>
      <c r="U30" s="92"/>
      <c r="V30" s="92"/>
      <c r="W30" s="92"/>
      <c r="X30" s="92"/>
      <c r="Y30" s="92"/>
      <c r="Z30" s="92"/>
      <c r="AA30" s="92"/>
    </row>
    <row r="31" spans="1:27" ht="16.5" customHeight="1" thickBot="1">
      <c r="A31" s="12"/>
      <c r="B31" s="16"/>
      <c r="C31" s="12"/>
      <c r="D31" s="89">
        <f>+D11+D15</f>
        <v>0</v>
      </c>
      <c r="E31" s="89">
        <f>+E11+E15</f>
        <v>0</v>
      </c>
      <c r="F31" s="89">
        <f>+F11+F15</f>
        <v>0</v>
      </c>
      <c r="G31" s="89">
        <f>+G11+G15</f>
        <v>0</v>
      </c>
      <c r="H31" s="89">
        <f>+H11+H15</f>
        <v>0</v>
      </c>
      <c r="I31" s="89">
        <f t="shared" ref="I31:AA31" si="3">+I11+I15</f>
        <v>0</v>
      </c>
      <c r="J31" s="89">
        <f t="shared" si="3"/>
        <v>0</v>
      </c>
      <c r="K31" s="89">
        <f t="shared" si="3"/>
        <v>0</v>
      </c>
      <c r="L31" s="89">
        <f t="shared" si="3"/>
        <v>0</v>
      </c>
      <c r="M31" s="89">
        <f t="shared" si="3"/>
        <v>0</v>
      </c>
      <c r="N31" s="89">
        <f t="shared" si="3"/>
        <v>0</v>
      </c>
      <c r="O31" s="89">
        <f t="shared" si="3"/>
        <v>0</v>
      </c>
      <c r="P31" s="89">
        <f t="shared" si="3"/>
        <v>0</v>
      </c>
      <c r="Q31" s="89">
        <f t="shared" si="3"/>
        <v>0</v>
      </c>
      <c r="R31" s="89">
        <f t="shared" si="3"/>
        <v>0</v>
      </c>
      <c r="S31" s="89">
        <f t="shared" si="3"/>
        <v>0</v>
      </c>
      <c r="T31" s="89">
        <f t="shared" si="3"/>
        <v>0</v>
      </c>
      <c r="U31" s="89">
        <f t="shared" si="3"/>
        <v>0</v>
      </c>
      <c r="V31" s="89">
        <f t="shared" si="3"/>
        <v>0</v>
      </c>
      <c r="W31" s="89">
        <f t="shared" si="3"/>
        <v>0</v>
      </c>
      <c r="X31" s="89">
        <f t="shared" si="3"/>
        <v>0</v>
      </c>
      <c r="Y31" s="60">
        <f t="shared" si="3"/>
        <v>0</v>
      </c>
      <c r="Z31" s="60">
        <f t="shared" si="3"/>
        <v>0</v>
      </c>
      <c r="AA31" s="60">
        <f t="shared" si="3"/>
        <v>0</v>
      </c>
    </row>
    <row r="32" spans="1:27" ht="16.5" customHeight="1" thickBot="1">
      <c r="A32" s="12"/>
      <c r="B32" s="16" t="s">
        <v>47</v>
      </c>
      <c r="C32" s="12"/>
      <c r="D32" s="90"/>
      <c r="E32" s="90"/>
      <c r="F32" s="90"/>
      <c r="G32" s="90"/>
      <c r="H32" s="90"/>
      <c r="I32" s="90"/>
      <c r="J32" s="90"/>
      <c r="K32" s="90"/>
      <c r="L32" s="90"/>
      <c r="M32" s="90"/>
      <c r="N32" s="90"/>
      <c r="O32" s="90"/>
      <c r="P32" s="90"/>
      <c r="Q32" s="90"/>
      <c r="R32" s="90"/>
      <c r="S32" s="90"/>
      <c r="T32" s="90"/>
      <c r="U32" s="90"/>
      <c r="V32" s="90"/>
      <c r="W32" s="90"/>
      <c r="X32" s="90"/>
      <c r="Y32" s="60"/>
      <c r="Z32" s="60"/>
      <c r="AA32" s="60"/>
    </row>
    <row r="33" spans="1:27" ht="16.5" customHeight="1" thickBot="1">
      <c r="A33" s="12"/>
      <c r="B33" s="16"/>
      <c r="C33" s="12"/>
      <c r="D33" s="91">
        <f>+IF(D19=0,0,600*(D23/D19))</f>
        <v>0</v>
      </c>
      <c r="E33" s="91">
        <f>+IF(E19=0,0,600*(E23/E19))</f>
        <v>0</v>
      </c>
      <c r="F33" s="91">
        <f>+IF(F19=0,0,600*(F23/F19))</f>
        <v>0</v>
      </c>
      <c r="G33" s="91">
        <f>+IF(G19=0,0,600*(G23/G19))</f>
        <v>0</v>
      </c>
      <c r="H33" s="91">
        <f>+IF(H19=0,0,600*(H23/H19))</f>
        <v>0</v>
      </c>
      <c r="I33" s="91">
        <f t="shared" ref="I33:AA33" si="4">+IF(I19=0,0,600*(I23/I19))</f>
        <v>0</v>
      </c>
      <c r="J33" s="91">
        <f t="shared" si="4"/>
        <v>0</v>
      </c>
      <c r="K33" s="91">
        <f t="shared" si="4"/>
        <v>0</v>
      </c>
      <c r="L33" s="91">
        <f>+IF(L19=0,0,600*(L23/L19))</f>
        <v>0</v>
      </c>
      <c r="M33" s="91">
        <f t="shared" si="4"/>
        <v>0</v>
      </c>
      <c r="N33" s="91">
        <f t="shared" si="4"/>
        <v>0</v>
      </c>
      <c r="O33" s="91">
        <f t="shared" si="4"/>
        <v>0</v>
      </c>
      <c r="P33" s="91">
        <f t="shared" si="4"/>
        <v>0</v>
      </c>
      <c r="Q33" s="91">
        <f t="shared" si="4"/>
        <v>0</v>
      </c>
      <c r="R33" s="91">
        <f t="shared" si="4"/>
        <v>0</v>
      </c>
      <c r="S33" s="91">
        <f t="shared" si="4"/>
        <v>0</v>
      </c>
      <c r="T33" s="91">
        <f t="shared" si="4"/>
        <v>0</v>
      </c>
      <c r="U33" s="91">
        <f t="shared" si="4"/>
        <v>0</v>
      </c>
      <c r="V33" s="91">
        <f t="shared" si="4"/>
        <v>0</v>
      </c>
      <c r="W33" s="91">
        <f t="shared" si="4"/>
        <v>0</v>
      </c>
      <c r="X33" s="91">
        <f t="shared" si="4"/>
        <v>0</v>
      </c>
      <c r="Y33" s="59">
        <f t="shared" si="4"/>
        <v>0</v>
      </c>
      <c r="Z33" s="59">
        <f t="shared" si="4"/>
        <v>0</v>
      </c>
      <c r="AA33" s="59">
        <f t="shared" si="4"/>
        <v>0</v>
      </c>
    </row>
    <row r="34" spans="1:27" ht="16.5" customHeight="1" thickBot="1">
      <c r="A34" s="12"/>
      <c r="B34" s="16" t="s">
        <v>48</v>
      </c>
      <c r="C34" s="12"/>
      <c r="D34" s="92"/>
      <c r="E34" s="92"/>
      <c r="F34" s="92"/>
      <c r="G34" s="92"/>
      <c r="H34" s="92"/>
      <c r="I34" s="92"/>
      <c r="J34" s="92"/>
      <c r="K34" s="92"/>
      <c r="L34" s="92"/>
      <c r="M34" s="92"/>
      <c r="N34" s="92"/>
      <c r="O34" s="92"/>
      <c r="P34" s="92"/>
      <c r="Q34" s="92"/>
      <c r="R34" s="92"/>
      <c r="S34" s="92"/>
      <c r="T34" s="92"/>
      <c r="U34" s="92"/>
      <c r="V34" s="92"/>
      <c r="W34" s="92"/>
      <c r="X34" s="92"/>
      <c r="Y34" s="59"/>
      <c r="Z34" s="59"/>
      <c r="AA34" s="59"/>
    </row>
    <row r="35" spans="1:27" ht="16.5" customHeight="1" thickBot="1">
      <c r="A35" s="12"/>
      <c r="B35" s="16"/>
      <c r="C35" s="12"/>
      <c r="D35" s="89">
        <f>+D29+D15</f>
        <v>0</v>
      </c>
      <c r="E35" s="89">
        <f>+E29+E15</f>
        <v>0</v>
      </c>
      <c r="F35" s="89">
        <f>+F29+F15</f>
        <v>0</v>
      </c>
      <c r="G35" s="89">
        <f>+G29+G15</f>
        <v>0</v>
      </c>
      <c r="H35" s="89">
        <f>+H29+H15</f>
        <v>0</v>
      </c>
      <c r="I35" s="89">
        <f t="shared" ref="I35:AA35" si="5">+I29+I15</f>
        <v>0</v>
      </c>
      <c r="J35" s="89">
        <f t="shared" si="5"/>
        <v>0</v>
      </c>
      <c r="K35" s="89">
        <f t="shared" si="5"/>
        <v>0</v>
      </c>
      <c r="L35" s="89">
        <f t="shared" si="5"/>
        <v>0</v>
      </c>
      <c r="M35" s="89">
        <f t="shared" si="5"/>
        <v>0</v>
      </c>
      <c r="N35" s="89">
        <f t="shared" si="5"/>
        <v>0</v>
      </c>
      <c r="O35" s="89">
        <f t="shared" si="5"/>
        <v>0</v>
      </c>
      <c r="P35" s="89">
        <f t="shared" si="5"/>
        <v>0</v>
      </c>
      <c r="Q35" s="89">
        <f t="shared" si="5"/>
        <v>0</v>
      </c>
      <c r="R35" s="89">
        <f t="shared" si="5"/>
        <v>0</v>
      </c>
      <c r="S35" s="89">
        <f t="shared" si="5"/>
        <v>0</v>
      </c>
      <c r="T35" s="89">
        <f t="shared" si="5"/>
        <v>0</v>
      </c>
      <c r="U35" s="89">
        <f t="shared" si="5"/>
        <v>0</v>
      </c>
      <c r="V35" s="89">
        <f t="shared" si="5"/>
        <v>0</v>
      </c>
      <c r="W35" s="89">
        <f t="shared" si="5"/>
        <v>0</v>
      </c>
      <c r="X35" s="89">
        <f t="shared" si="5"/>
        <v>0</v>
      </c>
      <c r="Y35" s="60">
        <f t="shared" si="5"/>
        <v>0</v>
      </c>
      <c r="Z35" s="60">
        <f t="shared" si="5"/>
        <v>0</v>
      </c>
      <c r="AA35" s="60">
        <f t="shared" si="5"/>
        <v>0</v>
      </c>
    </row>
    <row r="36" spans="1:27" ht="16.5" customHeight="1" thickBot="1">
      <c r="A36" s="12"/>
      <c r="B36" s="16" t="s">
        <v>49</v>
      </c>
      <c r="C36" s="12"/>
      <c r="D36" s="90"/>
      <c r="E36" s="90"/>
      <c r="F36" s="90"/>
      <c r="G36" s="90"/>
      <c r="H36" s="90"/>
      <c r="I36" s="90"/>
      <c r="J36" s="90"/>
      <c r="K36" s="90"/>
      <c r="L36" s="90"/>
      <c r="M36" s="90"/>
      <c r="N36" s="90"/>
      <c r="O36" s="90"/>
      <c r="P36" s="90"/>
      <c r="Q36" s="90"/>
      <c r="R36" s="90"/>
      <c r="S36" s="90"/>
      <c r="T36" s="90"/>
      <c r="U36" s="90"/>
      <c r="V36" s="90"/>
      <c r="W36" s="90"/>
      <c r="X36" s="90"/>
      <c r="Y36" s="60"/>
      <c r="Z36" s="60"/>
      <c r="AA36" s="60"/>
    </row>
    <row r="37" spans="1:27" ht="16.5" customHeight="1" thickBot="1">
      <c r="A37" s="12"/>
      <c r="B37" s="16"/>
      <c r="C37" s="12"/>
      <c r="D37" s="89">
        <f>+IF(D21=0,0,1200*(D25/D21))</f>
        <v>0</v>
      </c>
      <c r="E37" s="89">
        <f>+IF(E21=0,0,1200*(E25/E21))</f>
        <v>0</v>
      </c>
      <c r="F37" s="89">
        <f>+IF(F21=0,0,1200*(F25/F21))</f>
        <v>0</v>
      </c>
      <c r="G37" s="89">
        <f>+IF(G21=0,0,1200*(G25/G21))</f>
        <v>0</v>
      </c>
      <c r="H37" s="89">
        <f>+IF(H21=0,0,1200*(H25/H21))</f>
        <v>0</v>
      </c>
      <c r="I37" s="89">
        <f t="shared" ref="I37:AA37" si="6">+IF(I21=0,0,1200*(I25/I21))</f>
        <v>0</v>
      </c>
      <c r="J37" s="89">
        <f t="shared" si="6"/>
        <v>0</v>
      </c>
      <c r="K37" s="89">
        <f t="shared" si="6"/>
        <v>0</v>
      </c>
      <c r="L37" s="89">
        <f t="shared" si="6"/>
        <v>0</v>
      </c>
      <c r="M37" s="89">
        <f t="shared" si="6"/>
        <v>0</v>
      </c>
      <c r="N37" s="89">
        <f t="shared" si="6"/>
        <v>0</v>
      </c>
      <c r="O37" s="89">
        <f t="shared" si="6"/>
        <v>0</v>
      </c>
      <c r="P37" s="89">
        <f t="shared" si="6"/>
        <v>0</v>
      </c>
      <c r="Q37" s="89">
        <f t="shared" si="6"/>
        <v>0</v>
      </c>
      <c r="R37" s="89">
        <f t="shared" si="6"/>
        <v>0</v>
      </c>
      <c r="S37" s="89">
        <f t="shared" si="6"/>
        <v>0</v>
      </c>
      <c r="T37" s="89">
        <f t="shared" si="6"/>
        <v>0</v>
      </c>
      <c r="U37" s="89">
        <f t="shared" si="6"/>
        <v>0</v>
      </c>
      <c r="V37" s="89">
        <f t="shared" si="6"/>
        <v>0</v>
      </c>
      <c r="W37" s="89">
        <f t="shared" si="6"/>
        <v>0</v>
      </c>
      <c r="X37" s="89">
        <f t="shared" si="6"/>
        <v>0</v>
      </c>
      <c r="Y37" s="60">
        <f t="shared" si="6"/>
        <v>0</v>
      </c>
      <c r="Z37" s="60">
        <f t="shared" si="6"/>
        <v>0</v>
      </c>
      <c r="AA37" s="60">
        <f t="shared" si="6"/>
        <v>0</v>
      </c>
    </row>
    <row r="38" spans="1:27" ht="16.5" customHeight="1" thickBot="1">
      <c r="A38" s="12"/>
      <c r="B38" s="16" t="s">
        <v>50</v>
      </c>
      <c r="C38" s="12"/>
      <c r="D38" s="90"/>
      <c r="E38" s="90"/>
      <c r="F38" s="90"/>
      <c r="G38" s="90"/>
      <c r="H38" s="90"/>
      <c r="I38" s="90"/>
      <c r="J38" s="90"/>
      <c r="K38" s="90"/>
      <c r="L38" s="90"/>
      <c r="M38" s="90"/>
      <c r="N38" s="90"/>
      <c r="O38" s="90"/>
      <c r="P38" s="90"/>
      <c r="Q38" s="90"/>
      <c r="R38" s="90"/>
      <c r="S38" s="90"/>
      <c r="T38" s="90"/>
      <c r="U38" s="90"/>
      <c r="V38" s="90"/>
      <c r="W38" s="90"/>
      <c r="X38" s="90"/>
      <c r="Y38" s="60"/>
      <c r="Z38" s="60"/>
      <c r="AA38" s="60"/>
    </row>
    <row r="39" spans="1:27" ht="16.5" customHeight="1" thickBot="1">
      <c r="A39" s="12"/>
      <c r="B39" s="16"/>
      <c r="C39" s="12"/>
      <c r="D39" s="91">
        <f>+D29*D15</f>
        <v>0</v>
      </c>
      <c r="E39" s="91">
        <f>+E29*E15</f>
        <v>0</v>
      </c>
      <c r="F39" s="91">
        <f>+F29*F15</f>
        <v>0</v>
      </c>
      <c r="G39" s="91">
        <f>+G29*G15</f>
        <v>0</v>
      </c>
      <c r="H39" s="91">
        <f>+H29*H15</f>
        <v>0</v>
      </c>
      <c r="I39" s="91">
        <f t="shared" ref="I39:AA39" si="7">+I29*I15</f>
        <v>0</v>
      </c>
      <c r="J39" s="91">
        <f t="shared" si="7"/>
        <v>0</v>
      </c>
      <c r="K39" s="91">
        <f t="shared" si="7"/>
        <v>0</v>
      </c>
      <c r="L39" s="91">
        <f t="shared" si="7"/>
        <v>0</v>
      </c>
      <c r="M39" s="91">
        <f t="shared" si="7"/>
        <v>0</v>
      </c>
      <c r="N39" s="91">
        <f t="shared" si="7"/>
        <v>0</v>
      </c>
      <c r="O39" s="91">
        <f t="shared" si="7"/>
        <v>0</v>
      </c>
      <c r="P39" s="91">
        <f t="shared" si="7"/>
        <v>0</v>
      </c>
      <c r="Q39" s="91">
        <f t="shared" si="7"/>
        <v>0</v>
      </c>
      <c r="R39" s="91">
        <f t="shared" si="7"/>
        <v>0</v>
      </c>
      <c r="S39" s="91">
        <f t="shared" si="7"/>
        <v>0</v>
      </c>
      <c r="T39" s="91">
        <f t="shared" si="7"/>
        <v>0</v>
      </c>
      <c r="U39" s="91">
        <f t="shared" si="7"/>
        <v>0</v>
      </c>
      <c r="V39" s="91">
        <f t="shared" si="7"/>
        <v>0</v>
      </c>
      <c r="W39" s="91">
        <f t="shared" si="7"/>
        <v>0</v>
      </c>
      <c r="X39" s="91">
        <f t="shared" si="7"/>
        <v>0</v>
      </c>
      <c r="Y39" s="59">
        <f t="shared" si="7"/>
        <v>0</v>
      </c>
      <c r="Z39" s="59">
        <f t="shared" si="7"/>
        <v>0</v>
      </c>
      <c r="AA39" s="59">
        <f t="shared" si="7"/>
        <v>0</v>
      </c>
    </row>
    <row r="40" spans="1:27" ht="16.5" customHeight="1" thickBot="1">
      <c r="A40" s="12"/>
      <c r="B40" s="16" t="s">
        <v>51</v>
      </c>
      <c r="C40" s="12"/>
      <c r="D40" s="92"/>
      <c r="E40" s="92"/>
      <c r="F40" s="92"/>
      <c r="G40" s="92"/>
      <c r="H40" s="92"/>
      <c r="I40" s="92"/>
      <c r="J40" s="92"/>
      <c r="K40" s="92"/>
      <c r="L40" s="92"/>
      <c r="M40" s="92"/>
      <c r="N40" s="92"/>
      <c r="O40" s="92"/>
      <c r="P40" s="92"/>
      <c r="Q40" s="92"/>
      <c r="R40" s="92"/>
      <c r="S40" s="92"/>
      <c r="T40" s="92"/>
      <c r="U40" s="92"/>
      <c r="V40" s="92"/>
      <c r="W40" s="92"/>
      <c r="X40" s="92"/>
      <c r="Y40" s="59"/>
      <c r="Z40" s="59"/>
      <c r="AA40" s="59"/>
    </row>
    <row r="41" spans="1:27" ht="15.75" customHeight="1">
      <c r="A41" s="12"/>
      <c r="B41" s="16"/>
      <c r="C41" s="12"/>
      <c r="D41" s="8"/>
      <c r="E41" s="8"/>
      <c r="F41" s="8"/>
      <c r="G41" s="8"/>
      <c r="H41" s="8"/>
      <c r="I41" s="8"/>
      <c r="J41" s="8"/>
      <c r="K41" s="8"/>
      <c r="L41" s="8"/>
      <c r="M41" s="8"/>
      <c r="N41" s="8"/>
      <c r="O41" s="8"/>
      <c r="P41" s="8"/>
      <c r="Q41" s="8"/>
      <c r="R41" s="8"/>
      <c r="S41" s="8"/>
      <c r="T41" s="8"/>
      <c r="U41" s="8"/>
      <c r="V41" s="8"/>
      <c r="W41" s="8"/>
      <c r="X41" s="8"/>
      <c r="Y41" s="8"/>
      <c r="Z41" s="8"/>
      <c r="AA41" s="8"/>
    </row>
    <row r="42" spans="1:27" ht="15.75">
      <c r="A42" s="12"/>
      <c r="B42" s="12" t="s">
        <v>52</v>
      </c>
      <c r="C42" s="12"/>
      <c r="D42" s="9" t="str">
        <f>IF(D21=0,"",IF((AND(OR((D11&lt;=100),(D15&lt;100)),(D31&lt;D33))),"Permissive", IF(AND(OR((AND((D11&gt;100),(D15&gt;100))),(AND((D13&gt;3600/D21*2),(D15&gt;100))),(D31&gt;=D33)),(OR((D35&lt;D37),(D39&lt;50000)))),"Prot./Perm", "")))</f>
        <v/>
      </c>
      <c r="E42" s="9" t="str">
        <f>IF(E21=0,"",IF((AND(OR((E11&lt;=100),(E15&lt;100)),(E31&lt;E33))),"Permissive", IF(AND(OR((AND((E11&gt;100),(E15&gt;100))),(AND((E13&gt;3600/E21*2),(E15&gt;100))),(E31&gt;=E33)),(OR((E35&lt;E37),(E39&lt;50000)))),"Prot./Perm", "")))</f>
        <v/>
      </c>
      <c r="F42" s="9" t="str">
        <f>IF(F21=0,"",IF((AND(OR((F11&lt;=100),(F15&lt;100)),(F31&lt;F33))),"Permissive", IF(AND(OR((AND((F11&gt;100),(F15&gt;100))),(AND((F13&gt;3600/F21*2),(F15&gt;100))),(F31&gt;=F33)),(OR((F35&lt;F37),(F39&lt;50000)))),"Prot./Perm", "")))</f>
        <v/>
      </c>
      <c r="G42" s="9" t="str">
        <f>IF(G21=0,"",IF((AND(OR((G11&lt;=100),(G15&lt;100)),(G31&lt;G33))),"Permissive", IF(AND(OR((AND((G11&gt;100),(G15&gt;100))),(AND((G13&gt;3600/G21*2),(G15&gt;100))),(G31&gt;=G33)),(OR((G35&lt;G37),(G39&lt;50000)))),"Prot./Perm", "")))</f>
        <v/>
      </c>
      <c r="H42" s="9" t="str">
        <f>IF(H21=0,"",IF((AND(OR((H11&lt;=100),(H15&lt;100)),(H31&lt;H33))),"Permissive", IF(AND(OR((AND((H11&gt;100),(H15&gt;100))),(AND((H13&gt;3600/H21*2),(H15&gt;100))),(H31&gt;=H33)),(OR((H35&lt;H37),(H39&lt;50000)))),"Prot./Perm", "")))</f>
        <v/>
      </c>
      <c r="I42" s="9" t="str">
        <f t="shared" ref="I42:AA42" si="8">IF(I21=0,"",IF((AND(OR((I11&lt;=100),(I15&lt;100)),(I31&lt;I33))),"Permissive", IF(AND(OR((AND((I11&gt;100),(I15&gt;100))),(AND((I13&gt;3600/I21*2),(I15&gt;100))),(I31&gt;=I33)),(OR((I35&lt;I37),(I39&lt;50000)))),"Prot./Perm", "")))</f>
        <v/>
      </c>
      <c r="J42" s="9" t="str">
        <f t="shared" si="8"/>
        <v/>
      </c>
      <c r="K42" s="9" t="str">
        <f t="shared" si="8"/>
        <v/>
      </c>
      <c r="L42" s="9" t="str">
        <f t="shared" si="8"/>
        <v/>
      </c>
      <c r="M42" s="9" t="str">
        <f t="shared" si="8"/>
        <v/>
      </c>
      <c r="N42" s="9" t="str">
        <f t="shared" si="8"/>
        <v/>
      </c>
      <c r="O42" s="9" t="str">
        <f t="shared" si="8"/>
        <v/>
      </c>
      <c r="P42" s="9" t="str">
        <f t="shared" si="8"/>
        <v/>
      </c>
      <c r="Q42" s="9" t="str">
        <f t="shared" si="8"/>
        <v/>
      </c>
      <c r="R42" s="9" t="str">
        <f t="shared" si="8"/>
        <v/>
      </c>
      <c r="S42" s="9" t="str">
        <f t="shared" si="8"/>
        <v/>
      </c>
      <c r="T42" s="9" t="str">
        <f t="shared" si="8"/>
        <v/>
      </c>
      <c r="U42" s="9" t="str">
        <f t="shared" si="8"/>
        <v/>
      </c>
      <c r="V42" s="9" t="str">
        <f t="shared" si="8"/>
        <v/>
      </c>
      <c r="W42" s="9" t="str">
        <f t="shared" si="8"/>
        <v/>
      </c>
      <c r="X42" s="9" t="str">
        <f t="shared" si="8"/>
        <v/>
      </c>
      <c r="Y42" s="9" t="str">
        <f t="shared" si="8"/>
        <v/>
      </c>
      <c r="Z42" s="9" t="str">
        <f t="shared" si="8"/>
        <v/>
      </c>
      <c r="AA42" s="9" t="str">
        <f t="shared" si="8"/>
        <v/>
      </c>
    </row>
    <row r="43" spans="1:27" ht="16.5" thickBot="1">
      <c r="A43" s="12"/>
      <c r="B43" s="12" t="s">
        <v>53</v>
      </c>
      <c r="C43" s="12"/>
      <c r="D43" s="10" t="str">
        <f>IF(D21=0,"",IF(OR((D35&gt;=D37),(D39&gt;=50000)),"Prot.Only",""))</f>
        <v/>
      </c>
      <c r="E43" s="10" t="str">
        <f t="shared" ref="E43:AA43" si="9">IF(E21=0,"",IF(OR((E35&gt;=E37),(E39&gt;=50000)),"Prot.Only",""))</f>
        <v/>
      </c>
      <c r="F43" s="10" t="str">
        <f t="shared" si="9"/>
        <v/>
      </c>
      <c r="G43" s="10" t="str">
        <f t="shared" si="9"/>
        <v/>
      </c>
      <c r="H43" s="10" t="str">
        <f t="shared" si="9"/>
        <v/>
      </c>
      <c r="I43" s="10" t="str">
        <f t="shared" si="9"/>
        <v/>
      </c>
      <c r="J43" s="10" t="str">
        <f t="shared" si="9"/>
        <v/>
      </c>
      <c r="K43" s="10" t="str">
        <f t="shared" si="9"/>
        <v/>
      </c>
      <c r="L43" s="10" t="str">
        <f t="shared" si="9"/>
        <v/>
      </c>
      <c r="M43" s="10" t="str">
        <f t="shared" si="9"/>
        <v/>
      </c>
      <c r="N43" s="10" t="str">
        <f t="shared" si="9"/>
        <v/>
      </c>
      <c r="O43" s="10" t="str">
        <f t="shared" si="9"/>
        <v/>
      </c>
      <c r="P43" s="10" t="str">
        <f t="shared" si="9"/>
        <v/>
      </c>
      <c r="Q43" s="10" t="str">
        <f t="shared" si="9"/>
        <v/>
      </c>
      <c r="R43" s="10" t="str">
        <f t="shared" si="9"/>
        <v/>
      </c>
      <c r="S43" s="10" t="str">
        <f t="shared" si="9"/>
        <v/>
      </c>
      <c r="T43" s="10" t="str">
        <f t="shared" si="9"/>
        <v/>
      </c>
      <c r="U43" s="10" t="str">
        <f t="shared" si="9"/>
        <v/>
      </c>
      <c r="V43" s="10" t="str">
        <f t="shared" si="9"/>
        <v/>
      </c>
      <c r="W43" s="10" t="str">
        <f t="shared" si="9"/>
        <v/>
      </c>
      <c r="X43" s="10" t="str">
        <f t="shared" si="9"/>
        <v/>
      </c>
      <c r="Y43" s="10" t="str">
        <f t="shared" si="9"/>
        <v/>
      </c>
      <c r="Z43" s="10" t="str">
        <f t="shared" si="9"/>
        <v/>
      </c>
      <c r="AA43" s="10" t="str">
        <f t="shared" si="9"/>
        <v/>
      </c>
    </row>
    <row r="44" spans="1:27">
      <c r="E44" s="2"/>
      <c r="G44" s="5"/>
    </row>
    <row r="45" spans="1:27">
      <c r="D45" s="17" t="s">
        <v>54</v>
      </c>
    </row>
    <row r="46" spans="1:27">
      <c r="D46" s="17" t="s">
        <v>55</v>
      </c>
    </row>
    <row r="47" spans="1:27">
      <c r="D47" s="17" t="s">
        <v>56</v>
      </c>
    </row>
    <row r="48" spans="1:27">
      <c r="D48" s="17" t="s">
        <v>57</v>
      </c>
    </row>
    <row r="50" spans="4:12">
      <c r="E50" s="1"/>
      <c r="F50" s="1"/>
      <c r="G50" s="1"/>
      <c r="H50" s="1"/>
      <c r="I50" s="1"/>
      <c r="J50" s="1"/>
      <c r="K50" s="1"/>
      <c r="L50" s="1"/>
    </row>
    <row r="51" spans="4:12" ht="15.75">
      <c r="D51" s="3"/>
      <c r="E51" s="68" t="s">
        <v>58</v>
      </c>
      <c r="F51" s="68"/>
    </row>
    <row r="52" spans="4:12">
      <c r="E52" s="78"/>
      <c r="F52" s="79"/>
      <c r="G52" s="79"/>
      <c r="H52" s="79"/>
      <c r="I52" s="79"/>
      <c r="J52" s="79"/>
      <c r="K52" s="79"/>
      <c r="L52" s="80"/>
    </row>
    <row r="53" spans="4:12">
      <c r="E53" s="81"/>
      <c r="F53" s="82"/>
      <c r="G53" s="82"/>
      <c r="H53" s="82"/>
      <c r="I53" s="82"/>
      <c r="J53" s="82"/>
      <c r="K53" s="82"/>
      <c r="L53" s="83"/>
    </row>
    <row r="54" spans="4:12">
      <c r="E54" s="81"/>
      <c r="F54" s="82"/>
      <c r="G54" s="82"/>
      <c r="H54" s="82"/>
      <c r="I54" s="82"/>
      <c r="J54" s="82"/>
      <c r="K54" s="82"/>
      <c r="L54" s="83"/>
    </row>
    <row r="55" spans="4:12">
      <c r="E55" s="81"/>
      <c r="F55" s="82"/>
      <c r="G55" s="82"/>
      <c r="H55" s="82"/>
      <c r="I55" s="82"/>
      <c r="J55" s="82"/>
      <c r="K55" s="82"/>
      <c r="L55" s="83"/>
    </row>
    <row r="56" spans="4:12">
      <c r="E56" s="81"/>
      <c r="F56" s="82"/>
      <c r="G56" s="82"/>
      <c r="H56" s="82"/>
      <c r="I56" s="82"/>
      <c r="J56" s="82"/>
      <c r="K56" s="82"/>
      <c r="L56" s="83"/>
    </row>
    <row r="57" spans="4:12">
      <c r="E57" s="81"/>
      <c r="F57" s="82"/>
      <c r="G57" s="82"/>
      <c r="H57" s="82"/>
      <c r="I57" s="82"/>
      <c r="J57" s="82"/>
      <c r="K57" s="82"/>
      <c r="L57" s="83"/>
    </row>
    <row r="58" spans="4:12">
      <c r="E58" s="81"/>
      <c r="F58" s="82"/>
      <c r="G58" s="82"/>
      <c r="H58" s="82"/>
      <c r="I58" s="82"/>
      <c r="J58" s="82"/>
      <c r="K58" s="82"/>
      <c r="L58" s="83"/>
    </row>
    <row r="59" spans="4:12">
      <c r="E59" s="81"/>
      <c r="F59" s="82"/>
      <c r="G59" s="82"/>
      <c r="H59" s="82"/>
      <c r="I59" s="82"/>
      <c r="J59" s="82"/>
      <c r="K59" s="82"/>
      <c r="L59" s="83"/>
    </row>
    <row r="60" spans="4:12">
      <c r="E60" s="81"/>
      <c r="F60" s="82"/>
      <c r="G60" s="82"/>
      <c r="H60" s="82"/>
      <c r="I60" s="82"/>
      <c r="J60" s="82"/>
      <c r="K60" s="82"/>
      <c r="L60" s="83"/>
    </row>
    <row r="61" spans="4:12">
      <c r="E61" s="84"/>
      <c r="F61" s="85"/>
      <c r="G61" s="85"/>
      <c r="H61" s="85"/>
      <c r="I61" s="85"/>
      <c r="J61" s="85"/>
      <c r="K61" s="85"/>
      <c r="L61" s="86"/>
    </row>
  </sheetData>
  <mergeCells count="406">
    <mergeCell ref="K39:K40"/>
    <mergeCell ref="J39:J40"/>
    <mergeCell ref="I39:I40"/>
    <mergeCell ref="B25:C26"/>
    <mergeCell ref="J35:J36"/>
    <mergeCell ref="I35:I36"/>
    <mergeCell ref="K35:K36"/>
    <mergeCell ref="I31:I32"/>
    <mergeCell ref="J27:J28"/>
    <mergeCell ref="I27:I28"/>
    <mergeCell ref="H25:H26"/>
    <mergeCell ref="H27:H28"/>
    <mergeCell ref="D27:D28"/>
    <mergeCell ref="I37:I38"/>
    <mergeCell ref="J37:J38"/>
    <mergeCell ref="K37:K38"/>
    <mergeCell ref="I29:I30"/>
    <mergeCell ref="I25:I26"/>
    <mergeCell ref="J25:J26"/>
    <mergeCell ref="K25:K26"/>
    <mergeCell ref="A9:C10"/>
    <mergeCell ref="B11:C12"/>
    <mergeCell ref="B13:C14"/>
    <mergeCell ref="B15:C16"/>
    <mergeCell ref="B21:C22"/>
    <mergeCell ref="B23:C24"/>
    <mergeCell ref="B17:C18"/>
    <mergeCell ref="B19:C20"/>
    <mergeCell ref="O39:O40"/>
    <mergeCell ref="N39:N40"/>
    <mergeCell ref="M39:M40"/>
    <mergeCell ref="L39:L40"/>
    <mergeCell ref="K31:K32"/>
    <mergeCell ref="J31:J32"/>
    <mergeCell ref="O31:O32"/>
    <mergeCell ref="N31:N32"/>
    <mergeCell ref="M31:M32"/>
    <mergeCell ref="L31:L32"/>
    <mergeCell ref="I23:I24"/>
    <mergeCell ref="O27:O28"/>
    <mergeCell ref="N27:N28"/>
    <mergeCell ref="M27:M28"/>
    <mergeCell ref="L27:L28"/>
    <mergeCell ref="K27:K28"/>
    <mergeCell ref="L23:L24"/>
    <mergeCell ref="O25:O26"/>
    <mergeCell ref="N25:N26"/>
    <mergeCell ref="J23:J24"/>
    <mergeCell ref="N35:N36"/>
    <mergeCell ref="M35:M36"/>
    <mergeCell ref="L35:L36"/>
    <mergeCell ref="O35:O36"/>
    <mergeCell ref="O11:O12"/>
    <mergeCell ref="K23:K24"/>
    <mergeCell ref="L15:L16"/>
    <mergeCell ref="K15:K16"/>
    <mergeCell ref="M23:M24"/>
    <mergeCell ref="O33:O34"/>
    <mergeCell ref="L21:L22"/>
    <mergeCell ref="M21:M22"/>
    <mergeCell ref="N21:N22"/>
    <mergeCell ref="O23:O24"/>
    <mergeCell ref="N23:N24"/>
    <mergeCell ref="O29:O30"/>
    <mergeCell ref="J29:J30"/>
    <mergeCell ref="K29:K30"/>
    <mergeCell ref="L29:L30"/>
    <mergeCell ref="M29:M30"/>
    <mergeCell ref="M17:M18"/>
    <mergeCell ref="I15:I16"/>
    <mergeCell ref="O19:O20"/>
    <mergeCell ref="N19:N20"/>
    <mergeCell ref="M19:M20"/>
    <mergeCell ref="L19:L20"/>
    <mergeCell ref="K19:K20"/>
    <mergeCell ref="J19:J20"/>
    <mergeCell ref="O15:O16"/>
    <mergeCell ref="N15:N16"/>
    <mergeCell ref="M15:M16"/>
    <mergeCell ref="J15:J16"/>
    <mergeCell ref="O17:O18"/>
    <mergeCell ref="N17:N18"/>
    <mergeCell ref="I19:I20"/>
    <mergeCell ref="P39:P40"/>
    <mergeCell ref="Q39:Q40"/>
    <mergeCell ref="R39:R40"/>
    <mergeCell ref="S39:S40"/>
    <mergeCell ref="T39:T40"/>
    <mergeCell ref="U39:U40"/>
    <mergeCell ref="E17:E18"/>
    <mergeCell ref="F21:F22"/>
    <mergeCell ref="E21:E22"/>
    <mergeCell ref="F25:F26"/>
    <mergeCell ref="E25:E26"/>
    <mergeCell ref="G17:G18"/>
    <mergeCell ref="G25:G26"/>
    <mergeCell ref="F17:F18"/>
    <mergeCell ref="F29:F30"/>
    <mergeCell ref="E29:E30"/>
    <mergeCell ref="G27:G28"/>
    <mergeCell ref="E27:E28"/>
    <mergeCell ref="F27:F28"/>
    <mergeCell ref="G29:G30"/>
    <mergeCell ref="G19:G20"/>
    <mergeCell ref="H17:H18"/>
    <mergeCell ref="I21:I22"/>
    <mergeCell ref="J21:J22"/>
    <mergeCell ref="R37:R38"/>
    <mergeCell ref="S37:S38"/>
    <mergeCell ref="T37:T38"/>
    <mergeCell ref="V39:V40"/>
    <mergeCell ref="W39:W40"/>
    <mergeCell ref="X39:X40"/>
    <mergeCell ref="Y39:Y40"/>
    <mergeCell ref="Z39:Z40"/>
    <mergeCell ref="AA39:AA40"/>
    <mergeCell ref="M37:M38"/>
    <mergeCell ref="N37:N38"/>
    <mergeCell ref="V35:V36"/>
    <mergeCell ref="W35:W36"/>
    <mergeCell ref="X35:X36"/>
    <mergeCell ref="Y35:Y36"/>
    <mergeCell ref="Z35:Z36"/>
    <mergeCell ref="AA35:AA36"/>
    <mergeCell ref="P35:P36"/>
    <mergeCell ref="Q35:Q36"/>
    <mergeCell ref="R35:R36"/>
    <mergeCell ref="S35:S36"/>
    <mergeCell ref="T35:T36"/>
    <mergeCell ref="U35:U36"/>
    <mergeCell ref="Y37:Y38"/>
    <mergeCell ref="Z37:Z38"/>
    <mergeCell ref="AA37:AA38"/>
    <mergeCell ref="U37:U38"/>
    <mergeCell ref="V37:V38"/>
    <mergeCell ref="W37:W38"/>
    <mergeCell ref="X37:X38"/>
    <mergeCell ref="O37:O38"/>
    <mergeCell ref="P37:P38"/>
    <mergeCell ref="Q37:Q38"/>
    <mergeCell ref="AA33:AA34"/>
    <mergeCell ref="U33:U34"/>
    <mergeCell ref="V33:V34"/>
    <mergeCell ref="W33:W34"/>
    <mergeCell ref="X33:X34"/>
    <mergeCell ref="T33:T34"/>
    <mergeCell ref="I33:I34"/>
    <mergeCell ref="J33:J34"/>
    <mergeCell ref="K33:K34"/>
    <mergeCell ref="L33:L34"/>
    <mergeCell ref="M33:M34"/>
    <mergeCell ref="N33:N34"/>
    <mergeCell ref="V31:V32"/>
    <mergeCell ref="W31:W32"/>
    <mergeCell ref="X31:X32"/>
    <mergeCell ref="Y31:Y32"/>
    <mergeCell ref="Z31:Z32"/>
    <mergeCell ref="P33:P34"/>
    <mergeCell ref="Q33:Q34"/>
    <mergeCell ref="R33:R34"/>
    <mergeCell ref="S33:S34"/>
    <mergeCell ref="Y33:Y34"/>
    <mergeCell ref="Z33:Z34"/>
    <mergeCell ref="AA27:AA28"/>
    <mergeCell ref="P27:P28"/>
    <mergeCell ref="Q27:Q28"/>
    <mergeCell ref="R27:R28"/>
    <mergeCell ref="S27:S28"/>
    <mergeCell ref="T27:T28"/>
    <mergeCell ref="U27:U28"/>
    <mergeCell ref="AA31:AA32"/>
    <mergeCell ref="P31:P32"/>
    <mergeCell ref="Q31:Q32"/>
    <mergeCell ref="R31:R32"/>
    <mergeCell ref="S31:S32"/>
    <mergeCell ref="T31:T32"/>
    <mergeCell ref="U31:U32"/>
    <mergeCell ref="Y29:Y30"/>
    <mergeCell ref="Z29:Z30"/>
    <mergeCell ref="AA29:AA30"/>
    <mergeCell ref="U29:U30"/>
    <mergeCell ref="V29:V30"/>
    <mergeCell ref="W29:W30"/>
    <mergeCell ref="X29:X30"/>
    <mergeCell ref="P29:P30"/>
    <mergeCell ref="Q29:Q30"/>
    <mergeCell ref="R29:R30"/>
    <mergeCell ref="R25:R26"/>
    <mergeCell ref="S25:S26"/>
    <mergeCell ref="T25:T26"/>
    <mergeCell ref="N29:N30"/>
    <mergeCell ref="V27:V28"/>
    <mergeCell ref="W27:W28"/>
    <mergeCell ref="X27:X28"/>
    <mergeCell ref="Y27:Y28"/>
    <mergeCell ref="Z27:Z28"/>
    <mergeCell ref="S29:S30"/>
    <mergeCell ref="T29:T30"/>
    <mergeCell ref="X19:X20"/>
    <mergeCell ref="L25:L26"/>
    <mergeCell ref="M25:M26"/>
    <mergeCell ref="V23:V24"/>
    <mergeCell ref="W23:W24"/>
    <mergeCell ref="X23:X24"/>
    <mergeCell ref="Y23:Y24"/>
    <mergeCell ref="Z23:Z24"/>
    <mergeCell ref="AA23:AA24"/>
    <mergeCell ref="P23:P24"/>
    <mergeCell ref="Q23:Q24"/>
    <mergeCell ref="R23:R24"/>
    <mergeCell ref="S23:S24"/>
    <mergeCell ref="T23:T24"/>
    <mergeCell ref="U23:U24"/>
    <mergeCell ref="Y25:Y26"/>
    <mergeCell ref="Z25:Z26"/>
    <mergeCell ref="AA25:AA26"/>
    <mergeCell ref="U25:U26"/>
    <mergeCell ref="V25:V26"/>
    <mergeCell ref="W25:W26"/>
    <mergeCell ref="X25:X26"/>
    <mergeCell ref="P25:P26"/>
    <mergeCell ref="Q25:Q26"/>
    <mergeCell ref="O21:O22"/>
    <mergeCell ref="P21:P22"/>
    <mergeCell ref="Q21:Q22"/>
    <mergeCell ref="R21:R22"/>
    <mergeCell ref="S21:S22"/>
    <mergeCell ref="T21:T22"/>
    <mergeCell ref="Y19:Y20"/>
    <mergeCell ref="Z19:Z20"/>
    <mergeCell ref="AA19:AA20"/>
    <mergeCell ref="P19:P20"/>
    <mergeCell ref="Q19:Q20"/>
    <mergeCell ref="R19:R20"/>
    <mergeCell ref="S19:S20"/>
    <mergeCell ref="T19:T20"/>
    <mergeCell ref="U19:U20"/>
    <mergeCell ref="V19:V20"/>
    <mergeCell ref="Y21:Y22"/>
    <mergeCell ref="Z21:Z22"/>
    <mergeCell ref="AA21:AA22"/>
    <mergeCell ref="U21:U22"/>
    <mergeCell ref="V21:V22"/>
    <mergeCell ref="W21:W22"/>
    <mergeCell ref="X21:X22"/>
    <mergeCell ref="W19:W20"/>
    <mergeCell ref="P15:P16"/>
    <mergeCell ref="Q15:Q16"/>
    <mergeCell ref="R15:R16"/>
    <mergeCell ref="S15:S16"/>
    <mergeCell ref="T15:T16"/>
    <mergeCell ref="U15:U16"/>
    <mergeCell ref="Y17:Y18"/>
    <mergeCell ref="Z17:Z18"/>
    <mergeCell ref="AA17:AA18"/>
    <mergeCell ref="U17:U18"/>
    <mergeCell ref="V17:V18"/>
    <mergeCell ref="W17:W18"/>
    <mergeCell ref="X17:X18"/>
    <mergeCell ref="P17:P18"/>
    <mergeCell ref="Q17:Q18"/>
    <mergeCell ref="R17:R18"/>
    <mergeCell ref="S17:S18"/>
    <mergeCell ref="T17:T18"/>
    <mergeCell ref="Y13:Y14"/>
    <mergeCell ref="Z13:Z14"/>
    <mergeCell ref="AA13:AA14"/>
    <mergeCell ref="U13:U14"/>
    <mergeCell ref="V13:V14"/>
    <mergeCell ref="W13:W14"/>
    <mergeCell ref="X13:X14"/>
    <mergeCell ref="V15:V16"/>
    <mergeCell ref="W15:W16"/>
    <mergeCell ref="X15:X16"/>
    <mergeCell ref="Y15:Y16"/>
    <mergeCell ref="Z15:Z16"/>
    <mergeCell ref="AA15:AA16"/>
    <mergeCell ref="M13:M14"/>
    <mergeCell ref="N13:N14"/>
    <mergeCell ref="O13:O14"/>
    <mergeCell ref="P13:P14"/>
    <mergeCell ref="Q13:Q14"/>
    <mergeCell ref="U11:U12"/>
    <mergeCell ref="V11:V12"/>
    <mergeCell ref="W11:W12"/>
    <mergeCell ref="X11:X12"/>
    <mergeCell ref="R13:R14"/>
    <mergeCell ref="S13:S14"/>
    <mergeCell ref="T13:T14"/>
    <mergeCell ref="N11:N12"/>
    <mergeCell ref="M11:M12"/>
    <mergeCell ref="AA9:AA10"/>
    <mergeCell ref="U9:U10"/>
    <mergeCell ref="V9:V10"/>
    <mergeCell ref="W9:W10"/>
    <mergeCell ref="X9:X10"/>
    <mergeCell ref="P11:P12"/>
    <mergeCell ref="Q11:Q12"/>
    <mergeCell ref="R11:R12"/>
    <mergeCell ref="S11:S12"/>
    <mergeCell ref="T11:T12"/>
    <mergeCell ref="Q9:Q10"/>
    <mergeCell ref="R9:R10"/>
    <mergeCell ref="S9:S10"/>
    <mergeCell ref="T9:T10"/>
    <mergeCell ref="Y9:Y10"/>
    <mergeCell ref="Z9:Z10"/>
    <mergeCell ref="AA11:AA12"/>
    <mergeCell ref="Y11:Y12"/>
    <mergeCell ref="Z11:Z12"/>
    <mergeCell ref="M9:M10"/>
    <mergeCell ref="N9:N10"/>
    <mergeCell ref="O9:O10"/>
    <mergeCell ref="P9:P10"/>
    <mergeCell ref="D37:D38"/>
    <mergeCell ref="D39:D40"/>
    <mergeCell ref="E39:E40"/>
    <mergeCell ref="F39:F40"/>
    <mergeCell ref="E37:E38"/>
    <mergeCell ref="F37:F38"/>
    <mergeCell ref="D13:D14"/>
    <mergeCell ref="E13:E14"/>
    <mergeCell ref="F13:F14"/>
    <mergeCell ref="D15:D16"/>
    <mergeCell ref="E15:E16"/>
    <mergeCell ref="F15:F16"/>
    <mergeCell ref="D21:D22"/>
    <mergeCell ref="G21:G22"/>
    <mergeCell ref="H21:H22"/>
    <mergeCell ref="D19:D20"/>
    <mergeCell ref="E19:E20"/>
    <mergeCell ref="F19:F20"/>
    <mergeCell ref="I13:I14"/>
    <mergeCell ref="J13:J14"/>
    <mergeCell ref="F3:G3"/>
    <mergeCell ref="K3:L3"/>
    <mergeCell ref="H5:J5"/>
    <mergeCell ref="G39:G40"/>
    <mergeCell ref="H39:H40"/>
    <mergeCell ref="G37:G38"/>
    <mergeCell ref="H37:H38"/>
    <mergeCell ref="I9:I10"/>
    <mergeCell ref="J9:J10"/>
    <mergeCell ref="G33:G34"/>
    <mergeCell ref="H33:H34"/>
    <mergeCell ref="G35:G36"/>
    <mergeCell ref="H35:H36"/>
    <mergeCell ref="D5:G5"/>
    <mergeCell ref="H11:H12"/>
    <mergeCell ref="G13:G14"/>
    <mergeCell ref="H13:H14"/>
    <mergeCell ref="D9:D10"/>
    <mergeCell ref="E9:E10"/>
    <mergeCell ref="F9:F10"/>
    <mergeCell ref="D11:D12"/>
    <mergeCell ref="E11:E12"/>
    <mergeCell ref="F11:F12"/>
    <mergeCell ref="K9:K10"/>
    <mergeCell ref="D1:L1"/>
    <mergeCell ref="E2:L2"/>
    <mergeCell ref="F7:G7"/>
    <mergeCell ref="D7:E7"/>
    <mergeCell ref="D3:E3"/>
    <mergeCell ref="D35:D36"/>
    <mergeCell ref="E35:E36"/>
    <mergeCell ref="F35:F36"/>
    <mergeCell ref="D33:D34"/>
    <mergeCell ref="E33:E34"/>
    <mergeCell ref="F33:F34"/>
    <mergeCell ref="G15:G16"/>
    <mergeCell ref="H15:H16"/>
    <mergeCell ref="H29:H30"/>
    <mergeCell ref="D31:D32"/>
    <mergeCell ref="E31:E32"/>
    <mergeCell ref="F31:F32"/>
    <mergeCell ref="G31:G32"/>
    <mergeCell ref="H31:H32"/>
    <mergeCell ref="D29:D30"/>
    <mergeCell ref="D25:D26"/>
    <mergeCell ref="G9:G10"/>
    <mergeCell ref="H9:H10"/>
    <mergeCell ref="G11:G12"/>
    <mergeCell ref="J7:L7"/>
    <mergeCell ref="E51:F51"/>
    <mergeCell ref="E52:L61"/>
    <mergeCell ref="D23:D24"/>
    <mergeCell ref="G23:G24"/>
    <mergeCell ref="H23:H24"/>
    <mergeCell ref="E23:E24"/>
    <mergeCell ref="F23:F24"/>
    <mergeCell ref="H19:H20"/>
    <mergeCell ref="D17:D18"/>
    <mergeCell ref="H7:I7"/>
    <mergeCell ref="L9:L10"/>
    <mergeCell ref="K13:K14"/>
    <mergeCell ref="L13:L14"/>
    <mergeCell ref="L37:L38"/>
    <mergeCell ref="K21:K22"/>
    <mergeCell ref="L11:L12"/>
    <mergeCell ref="K11:K12"/>
    <mergeCell ref="J11:J12"/>
    <mergeCell ref="I11:I12"/>
    <mergeCell ref="I17:I18"/>
    <mergeCell ref="J17:J18"/>
    <mergeCell ref="K17:K18"/>
    <mergeCell ref="L17:L18"/>
  </mergeCells>
  <phoneticPr fontId="0" type="noConversion"/>
  <conditionalFormatting sqref="D41:AA43">
    <cfRule type="expression" dxfId="2" priority="1" stopIfTrue="1">
      <formula>D$42="Permissive"</formula>
    </cfRule>
    <cfRule type="expression" dxfId="1" priority="2" stopIfTrue="1">
      <formula>AND((D$42="Prot./Perm"),(D$43=""))</formula>
    </cfRule>
    <cfRule type="expression" dxfId="0" priority="3" stopIfTrue="1">
      <formula>D$43&lt;&gt;""</formula>
    </cfRule>
  </conditionalFormatting>
  <printOptions horizontalCentered="1"/>
  <pageMargins left="0.5" right="0.5" top="0.75" bottom="0.75" header="0.5" footer="0.5"/>
  <pageSetup scale="92"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C U E A A B Q S w M E F A A C A A g A J o K L 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m g o t 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o K L W A s D v h s g A Q A A v Q E A A B M A H A B G b 3 J t d W x h c y 9 T Z W N 0 a W 9 u M S 5 t I K I Y A C i g F A A A A A A A A A A A A A A A A A A A A A A A A A A A A H 2 Q w W r C Q B C G 7 4 G 8 w 7 B e F L a B K L 1 U c r B J L I J V a m I v T Q 9 p M u r S Z D f s T k Q R 3 7 2 b h l I K b e e y s 9 / s / P v P G C x I K A l J f / p T 1 3 E d c 8 g 1 l j B g D 9 t F F C 8 X q z i B + X o D z 7 P N Y n a / j G E Z z 1 M G A V R I r g M 2 E t X q A i 0 J z d G L V N H W K G k 4 F x V 6 o Z J k L 2 b I w r t s a 1 C b r M S m x b 2 f r S V G W h w R b u B R G G M 1 B E T Y 5 J q 6 d l A 7 S H U u T a M 0 5 Z 2 7 L E L z T q r J / v P l 0 Y n Y i L 9 E W I l a E O q A c c Y h V F V b S x N M O M S y U K W Q + 8 A f 3 4 4 5 P L W K M K F z h c F 3 6 q 2 U x N c R 7 8 c b s P C Q y 7 3 d S X p u s J s 8 z d / s o 0 9 7 O 6 X r X r 0 r m m G / C 3 6 5 s J 7 6 9 n e y F S A 8 0 Z X D F x / / w S c / + H X k O k L + a m P 6 A V B L A Q I t A B Q A A g A I A C a C i 1 i d i G a P o w A A A P Y A A A A S A A A A A A A A A A A A A A A A A A A A A A B D b 2 5 m a W c v U G F j a 2 F n Z S 5 4 b W x Q S w E C L Q A U A A I A C A A m g o t Y D 8 r p q 6 Q A A A D p A A A A E w A A A A A A A A A A A A A A A A D v A A A A W 0 N v b n R l b n R f V H l w Z X N d L n h t b F B L A Q I t A B Q A A g A I A C a C i 1 g L A 7 4 b I A E A A L 0 B A A A T A A A A A A A A A A A A A A A A A O A B A A B G b 3 J t d W x h c y 9 T Z W N 0 a W 9 u M S 5 t U E s F B g A A A A A D A A M A w g A A A E 0 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4 J A A A A A A A A X A k 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H V U l E R U x J T k V T J T I w R k 9 S J T I w V k F S S U F C T E U l M j B M R U Z U 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I w I i A v P j x F b n R y e S B U e X B l P S J G a W x s R X J y b 3 J D b 2 R l I i B W Y W x 1 Z T 0 i c 1 V u a 2 5 v d 2 4 i I C 8 + P E V u d H J 5 I F R 5 c G U 9 I k Z p b G x F c n J v c k N v d W 5 0 I i B W Y W x 1 Z T 0 i b D A i I C 8 + P E V u d H J 5 I F R 5 c G U 9 I k Z p b G x M Y X N 0 V X B k Y X R l Z C I g V m F s d W U 9 I m Q y M D I 0 L T A 0 L T E x V D I x O j E 2 O j M x L j U y M j Y y N T F a I i A v P j x F b n R y e S B U e X B l P S J G a W x s Q 2 9 s d W 1 u V H l w Z X M i I F Z h b H V l P S J z Q m d Z R y I g L z 4 8 R W 5 0 c n k g V H l w Z T 0 i R m l s b E N v b H V t b k 5 h b W V z I i B W Y W x 1 Z T 0 i c 1 s m c X V v d D t D b 2 x 1 b W 4 x J n F 1 b 3 Q 7 L C Z x d W 9 0 O 0 N v b H V t b j I m c X V v d D s s J n F 1 b 3 Q 7 Q 2 9 s d W 1 u M y 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0 d V S U R F T E l O R V M g R k 9 S I F Z B U k l B Q k x F I E x F R l Q v Q X V 0 b 1 J l b W 9 2 Z W R D b 2 x 1 b W 5 z M S 5 7 Q 2 9 s d W 1 u M S w w f S Z x d W 9 0 O y w m c X V v d D t T Z W N 0 a W 9 u M S 9 H V U l E R U x J T k V T I E Z P U i B W Q V J J Q U J M R S B M R U Z U L 0 F 1 d G 9 S Z W 1 v d m V k Q 2 9 s d W 1 u c z E u e 0 N v b H V t b j I s M X 0 m c X V v d D s s J n F 1 b 3 Q 7 U 2 V j d G l v b j E v R 1 V J R E V M S U 5 F U y B G T 1 I g V k F S S U F C T E U g T E V G V C 9 B d X R v U m V t b 3 Z l Z E N v b H V t b n M x L n t D b 2 x 1 b W 4 z L D J 9 J n F 1 b 3 Q 7 X S w m c X V v d D t D b 2 x 1 b W 5 D b 3 V u d C Z x d W 9 0 O z o z L C Z x d W 9 0 O 0 t l e U N v b H V t b k 5 h b W V z J n F 1 b 3 Q 7 O l t d L C Z x d W 9 0 O 0 N v b H V t b k l k Z W 5 0 a X R p Z X M m c X V v d D s 6 W y Z x d W 9 0 O 1 N l Y 3 R p b 2 4 x L 0 d V S U R F T E l O R V M g R k 9 S I F Z B U k l B Q k x F I E x F R l Q v Q X V 0 b 1 J l b W 9 2 Z W R D b 2 x 1 b W 5 z M S 5 7 Q 2 9 s d W 1 u M S w w f S Z x d W 9 0 O y w m c X V v d D t T Z W N 0 a W 9 u M S 9 H V U l E R U x J T k V T I E Z P U i B W Q V J J Q U J M R S B M R U Z U L 0 F 1 d G 9 S Z W 1 v d m V k Q 2 9 s d W 1 u c z E u e 0 N v b H V t b j I s M X 0 m c X V v d D s s J n F 1 b 3 Q 7 U 2 V j d G l v b j E v R 1 V J R E V M S U 5 F U y B G T 1 I g V k F S S U F C T E U g T E V G V C 9 B d X R v U m V t b 3 Z l Z E N v b H V t b n M x L n t D b 2 x 1 b W 4 z L D J 9 J n F 1 b 3 Q 7 X S w m c X V v d D t S Z W x h d G l v b n N o a X B J b m Z v J n F 1 b 3 Q 7 O l t d f S I g L z 4 8 L 1 N 0 Y W J s Z U V u d H J p Z X M + P C 9 J d G V t P j x J d G V t P j x J d G V t T G 9 j Y X R p b 2 4 + P E l 0 Z W 1 U e X B l P k Z v c m 1 1 b G E 8 L 0 l 0 Z W 1 U e X B l P j x J d G V t U G F 0 a D 5 T Z W N 0 a W 9 u M S 9 H V U l E R U x J T k V T J T I w R k 9 S J T I w V k F S S U F C T E U l M j B M R U Z U L 1 N v d X J j Z T w v S X R l b V B h d G g + P C 9 J d G V t T G 9 j Y X R p b 2 4 + P F N 0 Y W J s Z U V u d H J p Z X M g L z 4 8 L 0 l 0 Z W 0 + P E l 0 Z W 0 + P E l 0 Z W 1 M b 2 N h d G l v b j 4 8 S X R l b V R 5 c G U + R m 9 y b X V s Y T w v S X R l b V R 5 c G U + P E l 0 Z W 1 Q Y X R o P l N l Y 3 R p b 2 4 x L 0 d V S U R F T E l O R V M l M j B G T 1 I l M j B W Q V J J Q U J M R S U y M E x F R l Q v Q 2 h h b m d l Z C U y M F R 5 c G U 8 L 0 l 0 Z W 1 Q Y X R o P j w v S X R l b U x v Y 2 F 0 a W 9 u P j x T d G F i b G V F b n R y a W V z I C 8 + P C 9 J d G V t P j w v S X R l b X M + P C 9 M b 2 N h b F B h Y 2 t h Z 2 V N Z X R h Z G F 0 Y U Z p b G U + F g A A A F B L B Q Y A A A A A A A A A A A A A A A A A A A A A A A D a A A A A A Q A A A N C M n d 8 B F d E R j H o A w E / C l + s B A A A A Q 0 + n X I I 7 m E G / C w U h X t 0 t G Q A A A A A C A A A A A A A D Z g A A w A A A A B A A A A D Z B q u l 2 C h Q f z w M 4 c c V 5 W N K A A A A A A S A A A C g A A A A E A A A A P S s o F S o S y O U y z 0 a a D m h o g Z Q A A A A j + z s 3 E o z h i I s d u 8 w j l s + z f c F 3 U 4 X 6 j 2 N 5 W W X r h J Q y W n s / 1 f X h t l t c a n R l s j l x c / o 6 j U 9 9 2 F W N q q k j E a L v v h 9 R R n W t 5 0 7 1 5 B O 0 I l P 7 g C 9 c M Y U A A A A X y F 2 E h y c X B 5 m + H B J 5 G t 2 v l x W k u Y = < / 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lidation xmlns="ebba8e98-a519-4ab6-a8ca-519be7517eca">Published</Validation>
    <MainEPGLocation xmlns="ebba8e98-a519-4ab6-a8ca-519be7517eca">902.5.23</MainEPGLocation>
    <EPGLocations xmlns="ebba8e98-a519-4ab6-a8ca-519be7517eca">902.5.29</EPGLocation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51B182956520E4B8965D8E3C62DA431" ma:contentTypeVersion="9" ma:contentTypeDescription="Create a new document." ma:contentTypeScope="" ma:versionID="f84b235b0115ad9c4eb9dda1d748eaa4">
  <xsd:schema xmlns:xsd="http://www.w3.org/2001/XMLSchema" xmlns:xs="http://www.w3.org/2001/XMLSchema" xmlns:p="http://schemas.microsoft.com/office/2006/metadata/properties" xmlns:ns2="ebba8e98-a519-4ab6-a8ca-519be7517eca" xmlns:ns3="5d608181-e015-4ae2-ad7e-f056c5ecf81a" targetNamespace="http://schemas.microsoft.com/office/2006/metadata/properties" ma:root="true" ma:fieldsID="6e7dc9c2b32de680baa9554b2c93d8c1" ns2:_="" ns3:_="">
    <xsd:import namespace="ebba8e98-a519-4ab6-a8ca-519be7517eca"/>
    <xsd:import namespace="5d608181-e015-4ae2-ad7e-f056c5ecf81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Validation"/>
                <xsd:element ref="ns3:SharedWithUsers" minOccurs="0"/>
                <xsd:element ref="ns3:SharedWithDetails" minOccurs="0"/>
                <xsd:element ref="ns2:EPGLocations" minOccurs="0"/>
                <xsd:element ref="ns2:MainEPGLocation"/>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a8e98-a519-4ab6-a8ca-519be7517e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ternalName="MediaServiceObjectDetectorVersions" ma:readOnly="true">
      <xsd:simpleType>
        <xsd:restriction base="dms:Text"/>
      </xsd:simpleType>
    </xsd:element>
    <xsd:element name="Validation" ma:index="11" ma:displayName="Validation" ma:default="Published" ma:format="Dropdown" ma:internalName="Validation">
      <xsd:simpleType>
        <xsd:restriction base="dms:Choice">
          <xsd:enumeration value="Published"/>
          <xsd:enumeration value="Archived"/>
        </xsd:restriction>
      </xsd:simpleType>
    </xsd:element>
    <xsd:element name="EPGLocations" ma:index="14" nillable="true" ma:displayName="Other EPG Locations" ma:description="Enter each Category or Article # on a different line" ma:format="Dropdown" ma:internalName="EPGLocations">
      <xsd:simpleType>
        <xsd:restriction base="dms:Note">
          <xsd:maxLength value="255"/>
        </xsd:restriction>
      </xsd:simpleType>
    </xsd:element>
    <xsd:element name="MainEPGLocation" ma:index="15" ma:displayName="Main EPG Location" ma:description="This is the main location in the EPG where the document is located" ma:format="Dropdown" ma:internalName="MainEPGLocation">
      <xsd:simpleType>
        <xsd:restriction base="dms:Text">
          <xsd:maxLength value="255"/>
        </xsd:restriction>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608181-e015-4ae2-ad7e-f056c5ecf8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D0DD03-5932-4966-924B-CCDE9A6AEA68}">
  <ds:schemaRefs>
    <ds:schemaRef ds:uri="http://schemas.microsoft.com/DataMashup"/>
  </ds:schemaRefs>
</ds:datastoreItem>
</file>

<file path=customXml/itemProps2.xml><?xml version="1.0" encoding="utf-8"?>
<ds:datastoreItem xmlns:ds="http://schemas.openxmlformats.org/officeDocument/2006/customXml" ds:itemID="{B44C6B71-2B1C-4772-9885-2EBF091168FF}">
  <ds:schemaRefs>
    <ds:schemaRef ds:uri="http://schemas.microsoft.com/sharepoint/v3/contenttype/forms"/>
  </ds:schemaRefs>
</ds:datastoreItem>
</file>

<file path=customXml/itemProps3.xml><?xml version="1.0" encoding="utf-8"?>
<ds:datastoreItem xmlns:ds="http://schemas.openxmlformats.org/officeDocument/2006/customXml" ds:itemID="{7846F36B-2D59-4182-895A-495B2A36A0FF}">
  <ds:schemaRefs>
    <ds:schemaRef ds:uri="http://purl.org/dc/terms/"/>
    <ds:schemaRef ds:uri="http://purl.org/dc/elements/1.1/"/>
    <ds:schemaRef ds:uri="c2ad6f98-5eb7-44c5-937a-1725df3b0b7f"/>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07BD296-9EBA-47E4-8377-7ABB16D830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N-Guidelines for Var LT Phasing</vt:lpstr>
      <vt:lpstr>Safety (Example)</vt:lpstr>
      <vt:lpstr>Capacity (Example)</vt:lpstr>
      <vt:lpstr>Safety</vt:lpstr>
      <vt:lpstr>Capacity</vt:lpstr>
      <vt:lpstr>Capacity!Print_Area</vt:lpstr>
      <vt:lpstr>'Capacity (Example)'!Print_Area</vt:lpstr>
      <vt:lpstr>Safety!Print_Area</vt:lpstr>
      <vt:lpstr>'Safety (Example)'!Print_Area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 Batchelor</dc:creator>
  <cp:keywords/>
  <dc:description/>
  <cp:lastModifiedBy>Garrett Depue</cp:lastModifiedBy>
  <cp:revision/>
  <dcterms:created xsi:type="dcterms:W3CDTF">2004-07-02T13:20:34Z</dcterms:created>
  <dcterms:modified xsi:type="dcterms:W3CDTF">2024-04-12T13:14:43Z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0x010100451B182956520E4B8965D8E3C62DA431</vt:lpwstr>
  </property>
</Properties>
</file>