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fileSharing readOnlyRecommended="1"/>
  <workbookPr defaultThemeVersion="124226"/>
  <mc:AlternateContent xmlns:mc="http://schemas.openxmlformats.org/markup-compatibility/2006">
    <mc:Choice Requires="x15">
      <x15ac:absPath xmlns:x15ac="http://schemas.microsoft.com/office/spreadsheetml/2010/11/ac" url="https://modotgov-my.sharepoint.com/personal/daniel_smith_modot_mo_gov/Documents/Desktop/Typical Application/Traffic Pacing - Rolling Roadblock/"/>
    </mc:Choice>
  </mc:AlternateContent>
  <xr:revisionPtr revIDLastSave="9" documentId="8_{23FA0CD2-70C7-4AFE-8D04-599DD231B18F}" xr6:coauthVersionLast="47" xr6:coauthVersionMax="47" xr10:uidLastSave="{2B9CD993-D33B-478A-9AE7-F39C8EC50426}"/>
  <bookViews>
    <workbookView xWindow="-28920" yWindow="15" windowWidth="29040" windowHeight="15720" xr2:uid="{00000000-000D-0000-FFFF-FFFF00000000}"/>
  </bookViews>
  <sheets>
    <sheet name="Step No 1" sheetId="1" r:id="rId1"/>
    <sheet name="Steps No 2 &amp; 3" sheetId="3" r:id="rId2"/>
    <sheet name="Steps No 4 &amp; 5" sheetId="4" r:id="rId3"/>
    <sheet name="Report Sheet" sheetId="2" r:id="rId4"/>
    <sheet name="Definitions" sheetId="5" r:id="rId5"/>
  </sheets>
  <definedNames>
    <definedName name="_xlnm.Print_Area" localSheetId="3">'Report Sheet'!$A$1:$M$57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2" l="1"/>
  <c r="D8" i="2"/>
  <c r="D9" i="2"/>
  <c r="D17" i="3" l="1"/>
  <c r="I49" i="1" l="1"/>
  <c r="I48" i="1"/>
  <c r="I47" i="1"/>
  <c r="I46" i="1"/>
  <c r="I45" i="1"/>
  <c r="I44" i="1"/>
  <c r="I43" i="1"/>
  <c r="I42" i="1"/>
  <c r="I41" i="1"/>
  <c r="I40" i="1"/>
  <c r="I39" i="1"/>
  <c r="I38" i="1"/>
  <c r="I37" i="1"/>
  <c r="I36" i="1"/>
  <c r="I35" i="1"/>
  <c r="I34" i="1"/>
  <c r="I33" i="1"/>
  <c r="I32" i="1"/>
  <c r="I31" i="1"/>
  <c r="I30" i="1"/>
  <c r="I29" i="1"/>
  <c r="I28" i="1"/>
  <c r="I27" i="1"/>
  <c r="I26" i="1"/>
  <c r="I25" i="1"/>
  <c r="H4" i="3" l="1"/>
  <c r="D11" i="2" s="1"/>
  <c r="I6" i="4"/>
  <c r="G53" i="1"/>
  <c r="J8" i="2"/>
  <c r="J7" i="2"/>
  <c r="D48" i="1" l="1"/>
  <c r="E48" i="1" s="1"/>
  <c r="D46" i="1"/>
  <c r="E46" i="1" s="1"/>
  <c r="D44" i="1"/>
  <c r="E44" i="1" s="1"/>
  <c r="D40" i="1"/>
  <c r="E40" i="1" s="1"/>
  <c r="G21" i="2" s="1"/>
  <c r="D36" i="1"/>
  <c r="E36" i="1" s="1"/>
  <c r="D32" i="1"/>
  <c r="E32" i="1" s="1"/>
  <c r="D28" i="1"/>
  <c r="E28" i="1" s="1"/>
  <c r="D47" i="1"/>
  <c r="E47" i="1" s="1"/>
  <c r="D45" i="1"/>
  <c r="E45" i="1" s="1"/>
  <c r="D43" i="1"/>
  <c r="E43" i="1" s="1"/>
  <c r="D41" i="1"/>
  <c r="E41" i="1" s="1"/>
  <c r="D39" i="1"/>
  <c r="E39" i="1" s="1"/>
  <c r="D37" i="1"/>
  <c r="E37" i="1" s="1"/>
  <c r="D35" i="1"/>
  <c r="E35" i="1" s="1"/>
  <c r="D33" i="1"/>
  <c r="E33" i="1" s="1"/>
  <c r="D31" i="1"/>
  <c r="E31" i="1" s="1"/>
  <c r="D29" i="1"/>
  <c r="E29" i="1" s="1"/>
  <c r="D27" i="1"/>
  <c r="E27" i="1" s="1"/>
  <c r="D25" i="1"/>
  <c r="E25" i="1" s="1"/>
  <c r="D42" i="1"/>
  <c r="E42" i="1" s="1"/>
  <c r="D38" i="1"/>
  <c r="E38" i="1" s="1"/>
  <c r="D34" i="1"/>
  <c r="E34" i="1" s="1"/>
  <c r="D30" i="1"/>
  <c r="E30" i="1" s="1"/>
  <c r="D26" i="1"/>
  <c r="E26" i="1" s="1"/>
  <c r="C22" i="2"/>
  <c r="F18" i="2"/>
  <c r="F22" i="2"/>
  <c r="F24" i="2"/>
  <c r="C27" i="2"/>
  <c r="C29" i="2"/>
  <c r="F27" i="2"/>
  <c r="I7" i="4"/>
  <c r="F9" i="4" s="1"/>
  <c r="F23" i="2" l="1"/>
  <c r="C19" i="2"/>
  <c r="F25" i="2"/>
  <c r="C23" i="2"/>
  <c r="C28" i="2"/>
  <c r="F29" i="2"/>
  <c r="F19" i="2"/>
  <c r="C21" i="2"/>
  <c r="C20" i="2"/>
  <c r="F21" i="2"/>
  <c r="C25" i="2"/>
  <c r="F28" i="2"/>
  <c r="F20" i="2"/>
  <c r="C24" i="2"/>
  <c r="C18" i="2"/>
  <c r="C26" i="2"/>
  <c r="F26" i="2"/>
  <c r="H45" i="1"/>
  <c r="G20" i="2"/>
  <c r="H35" i="1"/>
  <c r="H33" i="1"/>
  <c r="H43" i="1"/>
  <c r="H28" i="1"/>
  <c r="H41" i="1"/>
  <c r="G25" i="2"/>
  <c r="H32" i="1"/>
  <c r="D29" i="2"/>
  <c r="G29" i="2"/>
  <c r="D23" i="2"/>
  <c r="D27" i="2"/>
  <c r="D19" i="2"/>
  <c r="G19" i="2"/>
  <c r="H46" i="1"/>
  <c r="G23" i="2"/>
  <c r="H31" i="1"/>
  <c r="D24" i="2"/>
  <c r="H27" i="1"/>
  <c r="D20" i="2"/>
  <c r="G26" i="2"/>
  <c r="D26" i="2"/>
  <c r="H29" i="1"/>
  <c r="D22" i="2"/>
  <c r="H47" i="1"/>
  <c r="G28" i="2"/>
  <c r="G24" i="2"/>
  <c r="H48" i="1"/>
  <c r="D18" i="2"/>
  <c r="H44" i="1" l="1"/>
  <c r="H40" i="1"/>
  <c r="D28" i="2"/>
  <c r="H39" i="1"/>
  <c r="H36" i="1"/>
  <c r="D21" i="2"/>
  <c r="H30" i="1"/>
  <c r="D25" i="2"/>
  <c r="G22" i="2"/>
  <c r="G27" i="2"/>
  <c r="H26" i="1"/>
  <c r="G18" i="2"/>
  <c r="H37" i="1"/>
  <c r="H42" i="1"/>
  <c r="H38" i="1"/>
  <c r="H34" i="1"/>
  <c r="D11" i="3" a="1"/>
  <c r="D11" i="3" s="1"/>
  <c r="H49" i="1"/>
  <c r="H25" i="1"/>
  <c r="D13" i="3" l="1"/>
  <c r="H19" i="3" s="1"/>
  <c r="D21" i="3" l="1"/>
  <c r="D23" i="3" s="1"/>
  <c r="D12" i="2" s="1"/>
  <c r="D11" i="4"/>
  <c r="D13" i="4" l="1"/>
  <c r="D21" i="4" l="1"/>
  <c r="D14" i="2" s="1"/>
  <c r="D13" i="2"/>
</calcChain>
</file>

<file path=xl/sharedStrings.xml><?xml version="1.0" encoding="utf-8"?>
<sst xmlns="http://schemas.openxmlformats.org/spreadsheetml/2006/main" count="249" uniqueCount="177">
  <si>
    <t>Hour</t>
  </si>
  <si>
    <t>AM Hourly Traffic Demand</t>
  </si>
  <si>
    <t>2 - 3</t>
  </si>
  <si>
    <t>24 - 1</t>
  </si>
  <si>
    <t>1 - 2</t>
  </si>
  <si>
    <t>3 - 4</t>
  </si>
  <si>
    <t>4 - 5</t>
  </si>
  <si>
    <t>5 - 6</t>
  </si>
  <si>
    <t>6 - 7</t>
  </si>
  <si>
    <t>7 - 8</t>
  </si>
  <si>
    <t>8 - 9</t>
  </si>
  <si>
    <t>9 - 10</t>
  </si>
  <si>
    <t xml:space="preserve"> 10 - 11</t>
  </si>
  <si>
    <t xml:space="preserve"> 11 - 12</t>
  </si>
  <si>
    <t>13 - 14</t>
  </si>
  <si>
    <t>14 - 15</t>
  </si>
  <si>
    <t>15 - 16</t>
  </si>
  <si>
    <t>16 - 17</t>
  </si>
  <si>
    <t>17 - 18</t>
  </si>
  <si>
    <t>18 - 19</t>
  </si>
  <si>
    <t>19 - 20</t>
  </si>
  <si>
    <t>20 - 21</t>
  </si>
  <si>
    <t>21 - 22</t>
  </si>
  <si>
    <t>22 - 23</t>
  </si>
  <si>
    <t>23 - 24</t>
  </si>
  <si>
    <r>
      <t>F</t>
    </r>
    <r>
      <rPr>
        <vertAlign val="subscript"/>
        <sz val="11"/>
        <color theme="1"/>
        <rFont val="Calibri"/>
        <family val="2"/>
        <scheme val="minor"/>
      </rPr>
      <t>HV</t>
    </r>
    <r>
      <rPr>
        <sz val="11"/>
        <color theme="1"/>
        <rFont val="Calibri"/>
        <family val="2"/>
        <scheme val="minor"/>
      </rPr>
      <t xml:space="preserve"> =</t>
    </r>
  </si>
  <si>
    <r>
      <t>HTD</t>
    </r>
    <r>
      <rPr>
        <vertAlign val="subscript"/>
        <sz val="11"/>
        <color theme="1"/>
        <rFont val="Calibri"/>
        <family val="2"/>
        <scheme val="minor"/>
      </rPr>
      <t>i</t>
    </r>
    <r>
      <rPr>
        <sz val="11"/>
        <color theme="1"/>
        <rFont val="Calibri"/>
        <family val="2"/>
        <scheme val="minor"/>
      </rPr>
      <t xml:space="preserve"> =</t>
    </r>
  </si>
  <si>
    <r>
      <t>(ATC</t>
    </r>
    <r>
      <rPr>
        <vertAlign val="subscript"/>
        <sz val="11"/>
        <color theme="1"/>
        <rFont val="Calibri"/>
        <family val="2"/>
        <scheme val="minor"/>
      </rPr>
      <t>i</t>
    </r>
    <r>
      <rPr>
        <sz val="11"/>
        <color theme="1"/>
        <rFont val="Calibri"/>
        <family val="2"/>
        <scheme val="minor"/>
      </rPr>
      <t>*PSCF*F</t>
    </r>
    <r>
      <rPr>
        <vertAlign val="subscript"/>
        <sz val="11"/>
        <color theme="1"/>
        <rFont val="Calibri"/>
        <family val="2"/>
        <scheme val="minor"/>
      </rPr>
      <t>HV</t>
    </r>
    <r>
      <rPr>
        <sz val="11"/>
        <color theme="1"/>
        <rFont val="Calibri"/>
        <family val="2"/>
        <scheme val="minor"/>
      </rPr>
      <t>)/N</t>
    </r>
  </si>
  <si>
    <t>N =</t>
  </si>
  <si>
    <r>
      <t>F</t>
    </r>
    <r>
      <rPr>
        <vertAlign val="subscript"/>
        <sz val="11"/>
        <color theme="1"/>
        <rFont val="Calibri"/>
        <family val="2"/>
        <scheme val="minor"/>
      </rPr>
      <t>HV</t>
    </r>
    <r>
      <rPr>
        <sz val="11"/>
        <color theme="1"/>
        <rFont val="Calibri"/>
        <family val="2"/>
        <scheme val="minor"/>
      </rPr>
      <t xml:space="preserve"> = </t>
    </r>
  </si>
  <si>
    <t>C =</t>
  </si>
  <si>
    <t>% C =</t>
  </si>
  <si>
    <r>
      <t>HTD</t>
    </r>
    <r>
      <rPr>
        <vertAlign val="subscript"/>
        <sz val="11"/>
        <color theme="1"/>
        <rFont val="Calibri"/>
        <family val="2"/>
        <scheme val="minor"/>
      </rPr>
      <t>i</t>
    </r>
    <r>
      <rPr>
        <sz val="11"/>
        <color theme="1"/>
        <rFont val="Calibri"/>
        <family val="2"/>
        <scheme val="minor"/>
      </rPr>
      <t>/C*100</t>
    </r>
  </si>
  <si>
    <t>PSCF =</t>
  </si>
  <si>
    <t>12 - 13</t>
  </si>
  <si>
    <t xml:space="preserve">Note:  </t>
  </si>
  <si>
    <t>AM/PM Hourly Traffic Demand</t>
  </si>
  <si>
    <t>Hourly Percentage of Capacity</t>
  </si>
  <si>
    <t>Hours</t>
  </si>
  <si>
    <t xml:space="preserve">Pace Line </t>
  </si>
  <si>
    <t>Pace   Line</t>
  </si>
  <si>
    <t>Pacing Speed</t>
  </si>
  <si>
    <t xml:space="preserve">Regulatory Speed </t>
  </si>
  <si>
    <t xml:space="preserve">Work Duration </t>
  </si>
  <si>
    <t>Number of Lanes</t>
  </si>
  <si>
    <t>Percent Trucks</t>
  </si>
  <si>
    <t xml:space="preserve">PM Hourly Traffic Demand </t>
  </si>
  <si>
    <t>L =</t>
  </si>
  <si>
    <t xml:space="preserve"> %</t>
  </si>
  <si>
    <t xml:space="preserve"> % Capacity</t>
  </si>
  <si>
    <t xml:space="preserve"> miles</t>
  </si>
  <si>
    <r>
      <t>FLOW</t>
    </r>
    <r>
      <rPr>
        <vertAlign val="subscript"/>
        <sz val="11"/>
        <color theme="1"/>
        <rFont val="Calibri"/>
        <family val="2"/>
        <scheme val="minor"/>
      </rPr>
      <t>A</t>
    </r>
    <r>
      <rPr>
        <sz val="11"/>
        <color theme="1"/>
        <rFont val="Calibri"/>
        <family val="2"/>
        <scheme val="minor"/>
      </rPr>
      <t xml:space="preserve"> =</t>
    </r>
  </si>
  <si>
    <r>
      <t>S</t>
    </r>
    <r>
      <rPr>
        <vertAlign val="subscript"/>
        <sz val="11"/>
        <color theme="1"/>
        <rFont val="Calibri"/>
        <family val="2"/>
        <scheme val="minor"/>
      </rPr>
      <t>p</t>
    </r>
    <r>
      <rPr>
        <sz val="11"/>
        <color theme="1"/>
        <rFont val="Calibri"/>
        <family val="2"/>
        <scheme val="minor"/>
      </rPr>
      <t>(t</t>
    </r>
    <r>
      <rPr>
        <vertAlign val="subscript"/>
        <sz val="11"/>
        <color theme="1"/>
        <rFont val="Calibri"/>
        <family val="2"/>
        <scheme val="minor"/>
      </rPr>
      <t>w</t>
    </r>
    <r>
      <rPr>
        <sz val="11"/>
        <color theme="1"/>
        <rFont val="Calibri"/>
        <family val="2"/>
        <scheme val="minor"/>
      </rPr>
      <t>/60)(S</t>
    </r>
    <r>
      <rPr>
        <vertAlign val="subscript"/>
        <sz val="11"/>
        <color theme="1"/>
        <rFont val="Calibri"/>
        <family val="2"/>
        <scheme val="minor"/>
      </rPr>
      <t>p</t>
    </r>
    <r>
      <rPr>
        <sz val="11"/>
        <color theme="1"/>
        <rFont val="Calibri"/>
        <family val="2"/>
        <scheme val="minor"/>
      </rPr>
      <t>/(S</t>
    </r>
    <r>
      <rPr>
        <vertAlign val="subscript"/>
        <sz val="11"/>
        <color theme="1"/>
        <rFont val="Calibri"/>
        <family val="2"/>
        <scheme val="minor"/>
      </rPr>
      <t>r</t>
    </r>
    <r>
      <rPr>
        <sz val="11"/>
        <color theme="1"/>
        <rFont val="Calibri"/>
        <family val="2"/>
        <scheme val="minor"/>
      </rPr>
      <t>-S</t>
    </r>
    <r>
      <rPr>
        <vertAlign val="subscript"/>
        <sz val="11"/>
        <color theme="1"/>
        <rFont val="Calibri"/>
        <family val="2"/>
        <scheme val="minor"/>
      </rPr>
      <t>p</t>
    </r>
    <r>
      <rPr>
        <sz val="11"/>
        <color theme="1"/>
        <rFont val="Calibri"/>
        <family val="2"/>
        <scheme val="minor"/>
      </rPr>
      <t>)+1)</t>
    </r>
  </si>
  <si>
    <r>
      <t>DENSITY</t>
    </r>
    <r>
      <rPr>
        <vertAlign val="subscript"/>
        <sz val="11"/>
        <color theme="1"/>
        <rFont val="Calibri"/>
        <family val="2"/>
        <scheme val="minor"/>
      </rPr>
      <t>A</t>
    </r>
    <r>
      <rPr>
        <sz val="11"/>
        <color theme="1"/>
        <rFont val="Calibri"/>
        <family val="2"/>
        <scheme val="minor"/>
      </rPr>
      <t xml:space="preserve"> =</t>
    </r>
  </si>
  <si>
    <r>
      <t>FLOW</t>
    </r>
    <r>
      <rPr>
        <vertAlign val="subscript"/>
        <sz val="11"/>
        <color theme="1"/>
        <rFont val="Calibri"/>
        <family val="2"/>
        <scheme val="minor"/>
      </rPr>
      <t>B</t>
    </r>
    <r>
      <rPr>
        <sz val="11"/>
        <color theme="1"/>
        <rFont val="Calibri"/>
        <family val="2"/>
        <scheme val="minor"/>
      </rPr>
      <t xml:space="preserve"> =</t>
    </r>
  </si>
  <si>
    <r>
      <t>DENSITY</t>
    </r>
    <r>
      <rPr>
        <vertAlign val="subscript"/>
        <sz val="11"/>
        <color theme="1"/>
        <rFont val="Calibri"/>
        <family val="2"/>
        <scheme val="minor"/>
      </rPr>
      <t>B</t>
    </r>
    <r>
      <rPr>
        <sz val="11"/>
        <color theme="1"/>
        <rFont val="Calibri"/>
        <family val="2"/>
        <scheme val="minor"/>
      </rPr>
      <t xml:space="preserve"> =</t>
    </r>
  </si>
  <si>
    <t>QGR =</t>
  </si>
  <si>
    <r>
      <t>SW</t>
    </r>
    <r>
      <rPr>
        <vertAlign val="subscript"/>
        <sz val="11"/>
        <color theme="1"/>
        <rFont val="Calibri"/>
        <family val="2"/>
        <scheme val="minor"/>
      </rPr>
      <t>A</t>
    </r>
    <r>
      <rPr>
        <sz val="11"/>
        <color theme="1"/>
        <rFont val="Calibri"/>
        <family val="2"/>
        <scheme val="minor"/>
      </rPr>
      <t xml:space="preserve"> =</t>
    </r>
  </si>
  <si>
    <r>
      <t>FLOW</t>
    </r>
    <r>
      <rPr>
        <vertAlign val="subscript"/>
        <sz val="11"/>
        <color theme="1"/>
        <rFont val="Calibri"/>
        <family val="2"/>
        <scheme val="minor"/>
      </rPr>
      <t>A</t>
    </r>
    <r>
      <rPr>
        <sz val="11"/>
        <color theme="1"/>
        <rFont val="Calibri"/>
        <family val="2"/>
        <scheme val="minor"/>
      </rPr>
      <t>/S</t>
    </r>
    <r>
      <rPr>
        <vertAlign val="subscript"/>
        <sz val="11"/>
        <color theme="1"/>
        <rFont val="Calibri"/>
        <family val="2"/>
        <scheme val="minor"/>
      </rPr>
      <t>r</t>
    </r>
    <r>
      <rPr>
        <sz val="11"/>
        <color theme="1"/>
        <rFont val="Calibri"/>
        <family val="2"/>
        <scheme val="minor"/>
      </rPr>
      <t xml:space="preserve"> =</t>
    </r>
  </si>
  <si>
    <r>
      <t>FLOW</t>
    </r>
    <r>
      <rPr>
        <vertAlign val="subscript"/>
        <sz val="11"/>
        <color theme="1"/>
        <rFont val="Calibri"/>
        <family val="2"/>
        <scheme val="minor"/>
      </rPr>
      <t>B</t>
    </r>
    <r>
      <rPr>
        <sz val="11"/>
        <color theme="1"/>
        <rFont val="Calibri"/>
        <family val="2"/>
        <scheme val="minor"/>
      </rPr>
      <t>/S</t>
    </r>
    <r>
      <rPr>
        <vertAlign val="subscript"/>
        <sz val="11"/>
        <color theme="1"/>
        <rFont val="Calibri"/>
        <family val="2"/>
        <scheme val="minor"/>
      </rPr>
      <t>p</t>
    </r>
    <r>
      <rPr>
        <sz val="11"/>
        <color theme="1"/>
        <rFont val="Calibri"/>
        <family val="2"/>
        <scheme val="minor"/>
      </rPr>
      <t xml:space="preserve"> =</t>
    </r>
  </si>
  <si>
    <t xml:space="preserve">  pc/mi/l</t>
  </si>
  <si>
    <r>
      <t xml:space="preserve">  (FLOW</t>
    </r>
    <r>
      <rPr>
        <vertAlign val="subscript"/>
        <sz val="11"/>
        <color theme="1"/>
        <rFont val="Calibri"/>
        <family val="2"/>
        <scheme val="minor"/>
      </rPr>
      <t>B</t>
    </r>
    <r>
      <rPr>
        <sz val="11"/>
        <color theme="1"/>
        <rFont val="Calibri"/>
        <family val="2"/>
        <scheme val="minor"/>
      </rPr>
      <t xml:space="preserve"> -  FLOW</t>
    </r>
    <r>
      <rPr>
        <vertAlign val="subscript"/>
        <sz val="11"/>
        <color theme="1"/>
        <rFont val="Calibri"/>
        <family val="2"/>
        <scheme val="minor"/>
      </rPr>
      <t>A</t>
    </r>
    <r>
      <rPr>
        <sz val="11"/>
        <color theme="1"/>
        <rFont val="Calibri"/>
        <family val="2"/>
        <scheme val="minor"/>
      </rPr>
      <t>)/(DENSITY</t>
    </r>
    <r>
      <rPr>
        <vertAlign val="subscript"/>
        <sz val="11"/>
        <color theme="1"/>
        <rFont val="Calibri"/>
        <family val="2"/>
        <scheme val="minor"/>
      </rPr>
      <t>B</t>
    </r>
    <r>
      <rPr>
        <sz val="11"/>
        <color theme="1"/>
        <rFont val="Calibri"/>
        <family val="2"/>
        <scheme val="minor"/>
      </rPr>
      <t xml:space="preserve"> - DENSITY</t>
    </r>
    <r>
      <rPr>
        <vertAlign val="subscript"/>
        <sz val="11"/>
        <color theme="1"/>
        <rFont val="Calibri"/>
        <family val="2"/>
        <scheme val="minor"/>
      </rPr>
      <t>A</t>
    </r>
    <r>
      <rPr>
        <sz val="11"/>
        <color theme="1"/>
        <rFont val="Calibri"/>
        <family val="2"/>
        <scheme val="minor"/>
      </rPr>
      <t>)  =</t>
    </r>
  </si>
  <si>
    <t xml:space="preserve">  mph</t>
  </si>
  <si>
    <r>
      <t>S</t>
    </r>
    <r>
      <rPr>
        <vertAlign val="subscript"/>
        <sz val="11"/>
        <color theme="1"/>
        <rFont val="Calibri"/>
        <family val="2"/>
        <scheme val="minor"/>
      </rPr>
      <t>p</t>
    </r>
    <r>
      <rPr>
        <sz val="11"/>
        <color theme="1"/>
        <rFont val="Calibri"/>
        <family val="2"/>
        <scheme val="minor"/>
      </rPr>
      <t xml:space="preserve"> - SW</t>
    </r>
    <r>
      <rPr>
        <vertAlign val="subscript"/>
        <sz val="11"/>
        <color theme="1"/>
        <rFont val="Calibri"/>
        <family val="2"/>
        <scheme val="minor"/>
      </rPr>
      <t>A</t>
    </r>
    <r>
      <rPr>
        <sz val="11"/>
        <color theme="1"/>
        <rFont val="Calibri"/>
        <family val="2"/>
        <scheme val="minor"/>
      </rPr>
      <t xml:space="preserve"> =</t>
    </r>
  </si>
  <si>
    <t xml:space="preserve">  miles</t>
  </si>
  <si>
    <r>
      <t>FLOW</t>
    </r>
    <r>
      <rPr>
        <vertAlign val="subscript"/>
        <sz val="11"/>
        <color theme="1"/>
        <rFont val="Calibri"/>
        <family val="2"/>
        <scheme val="minor"/>
      </rPr>
      <t>C</t>
    </r>
    <r>
      <rPr>
        <sz val="11"/>
        <color theme="1"/>
        <rFont val="Calibri"/>
        <family val="2"/>
        <scheme val="minor"/>
      </rPr>
      <t xml:space="preserve"> =</t>
    </r>
  </si>
  <si>
    <r>
      <t>DENSITY</t>
    </r>
    <r>
      <rPr>
        <vertAlign val="subscript"/>
        <sz val="11"/>
        <color theme="1"/>
        <rFont val="Calibri"/>
        <family val="2"/>
        <scheme val="minor"/>
      </rPr>
      <t>C</t>
    </r>
    <r>
      <rPr>
        <sz val="11"/>
        <color theme="1"/>
        <rFont val="Calibri"/>
        <family val="2"/>
        <scheme val="minor"/>
      </rPr>
      <t xml:space="preserve"> =</t>
    </r>
  </si>
  <si>
    <r>
      <t>(FLOW</t>
    </r>
    <r>
      <rPr>
        <vertAlign val="subscript"/>
        <sz val="11"/>
        <color theme="1"/>
        <rFont val="Calibri"/>
        <family val="2"/>
        <scheme val="minor"/>
      </rPr>
      <t>C</t>
    </r>
    <r>
      <rPr>
        <sz val="11"/>
        <color theme="1"/>
        <rFont val="Calibri"/>
        <family val="2"/>
        <scheme val="minor"/>
      </rPr>
      <t>/S</t>
    </r>
    <r>
      <rPr>
        <vertAlign val="subscript"/>
        <sz val="11"/>
        <color theme="1"/>
        <rFont val="Calibri"/>
        <family val="2"/>
        <scheme val="minor"/>
      </rPr>
      <t xml:space="preserve">c </t>
    </r>
    <r>
      <rPr>
        <sz val="11"/>
        <color theme="1"/>
        <rFont val="Calibri"/>
        <family val="2"/>
        <scheme val="minor"/>
      </rPr>
      <t>) where:</t>
    </r>
  </si>
  <si>
    <r>
      <t xml:space="preserve">  (FLOW</t>
    </r>
    <r>
      <rPr>
        <vertAlign val="subscript"/>
        <sz val="11"/>
        <color theme="1"/>
        <rFont val="Calibri"/>
        <family val="2"/>
        <scheme val="minor"/>
      </rPr>
      <t>C</t>
    </r>
    <r>
      <rPr>
        <sz val="11"/>
        <color theme="1"/>
        <rFont val="Calibri"/>
        <family val="2"/>
        <scheme val="minor"/>
      </rPr>
      <t xml:space="preserve"> -  FLOW</t>
    </r>
    <r>
      <rPr>
        <vertAlign val="subscript"/>
        <sz val="11"/>
        <color theme="1"/>
        <rFont val="Calibri"/>
        <family val="2"/>
        <scheme val="minor"/>
      </rPr>
      <t>B</t>
    </r>
    <r>
      <rPr>
        <sz val="11"/>
        <color theme="1"/>
        <rFont val="Calibri"/>
        <family val="2"/>
        <scheme val="minor"/>
      </rPr>
      <t>)/(DENSITY</t>
    </r>
    <r>
      <rPr>
        <vertAlign val="subscript"/>
        <sz val="11"/>
        <color theme="1"/>
        <rFont val="Calibri"/>
        <family val="2"/>
        <scheme val="minor"/>
      </rPr>
      <t>C</t>
    </r>
    <r>
      <rPr>
        <sz val="11"/>
        <color theme="1"/>
        <rFont val="Calibri"/>
        <family val="2"/>
        <scheme val="minor"/>
      </rPr>
      <t xml:space="preserve"> - DENSITY</t>
    </r>
    <r>
      <rPr>
        <vertAlign val="subscript"/>
        <sz val="11"/>
        <color theme="1"/>
        <rFont val="Calibri"/>
        <family val="2"/>
        <scheme val="minor"/>
      </rPr>
      <t>B</t>
    </r>
    <r>
      <rPr>
        <sz val="11"/>
        <color theme="1"/>
        <rFont val="Calibri"/>
        <family val="2"/>
        <scheme val="minor"/>
      </rPr>
      <t>)  =</t>
    </r>
  </si>
  <si>
    <r>
      <t>S</t>
    </r>
    <r>
      <rPr>
        <vertAlign val="subscript"/>
        <sz val="11"/>
        <color theme="1"/>
        <rFont val="Calibri"/>
        <family val="2"/>
        <scheme val="minor"/>
      </rPr>
      <t>c</t>
    </r>
    <r>
      <rPr>
        <sz val="11"/>
        <color theme="1"/>
        <rFont val="Calibri"/>
        <family val="2"/>
        <scheme val="minor"/>
      </rPr>
      <t xml:space="preserve"> =</t>
    </r>
  </si>
  <si>
    <r>
      <t>S</t>
    </r>
    <r>
      <rPr>
        <vertAlign val="subscript"/>
        <sz val="11"/>
        <color theme="1"/>
        <rFont val="Calibri"/>
        <family val="2"/>
        <scheme val="minor"/>
      </rPr>
      <t>c</t>
    </r>
    <r>
      <rPr>
        <sz val="11"/>
        <color theme="1"/>
        <rFont val="Calibri"/>
        <family val="2"/>
        <scheme val="minor"/>
      </rPr>
      <t xml:space="preserve"> = </t>
    </r>
  </si>
  <si>
    <t xml:space="preserve"> pc/mile</t>
  </si>
  <si>
    <t>QDR =</t>
  </si>
  <si>
    <r>
      <t>SW</t>
    </r>
    <r>
      <rPr>
        <vertAlign val="subscript"/>
        <sz val="11"/>
        <color theme="1"/>
        <rFont val="Calibri"/>
        <family val="2"/>
        <scheme val="minor"/>
      </rPr>
      <t xml:space="preserve">A </t>
    </r>
    <r>
      <rPr>
        <sz val="11"/>
        <color theme="1"/>
        <rFont val="Calibri"/>
        <family val="2"/>
        <scheme val="minor"/>
      </rPr>
      <t xml:space="preserve"> - SW</t>
    </r>
    <r>
      <rPr>
        <vertAlign val="subscript"/>
        <sz val="11"/>
        <color theme="1"/>
        <rFont val="Calibri"/>
        <family val="2"/>
        <scheme val="minor"/>
      </rPr>
      <t>B</t>
    </r>
    <r>
      <rPr>
        <sz val="11"/>
        <color theme="1"/>
        <rFont val="Calibri"/>
        <family val="2"/>
        <scheme val="minor"/>
      </rPr>
      <t>=</t>
    </r>
  </si>
  <si>
    <r>
      <t>SW</t>
    </r>
    <r>
      <rPr>
        <vertAlign val="subscript"/>
        <sz val="11"/>
        <color theme="1"/>
        <rFont val="Calibri"/>
        <family val="2"/>
        <scheme val="minor"/>
      </rPr>
      <t>B</t>
    </r>
    <r>
      <rPr>
        <sz val="11"/>
        <color theme="1"/>
        <rFont val="Calibri"/>
        <family val="2"/>
        <scheme val="minor"/>
      </rPr>
      <t xml:space="preserve"> =</t>
    </r>
  </si>
  <si>
    <t>min</t>
  </si>
  <si>
    <t xml:space="preserve"> min</t>
  </si>
  <si>
    <t xml:space="preserve"> mph</t>
  </si>
  <si>
    <t>Pacing Length</t>
  </si>
  <si>
    <t>Queue Max</t>
  </si>
  <si>
    <t>miles</t>
  </si>
  <si>
    <t>Dissipation Time</t>
  </si>
  <si>
    <t>Date of Operation:</t>
  </si>
  <si>
    <t>Max Cap Per Lane</t>
  </si>
  <si>
    <t>mph</t>
  </si>
  <si>
    <t>Posted Speed</t>
  </si>
  <si>
    <t>Percent Trucks (%)</t>
  </si>
  <si>
    <t>Based on 2010 Highway Capacity Manual.</t>
  </si>
  <si>
    <t>Work Duration</t>
  </si>
  <si>
    <r>
      <t>P</t>
    </r>
    <r>
      <rPr>
        <b/>
        <vertAlign val="subscript"/>
        <sz val="12"/>
        <color theme="1"/>
        <rFont val="Calibri"/>
        <family val="2"/>
        <scheme val="minor"/>
      </rPr>
      <t>t</t>
    </r>
    <r>
      <rPr>
        <b/>
        <sz val="12"/>
        <color theme="1"/>
        <rFont val="Calibri"/>
        <family val="2"/>
        <scheme val="minor"/>
      </rPr>
      <t xml:space="preserve"> =</t>
    </r>
  </si>
  <si>
    <t>Notes:</t>
  </si>
  <si>
    <t>Traffic Demand</t>
  </si>
  <si>
    <t>Total Time to conduct Pacing Operations</t>
  </si>
  <si>
    <r>
      <t>Q</t>
    </r>
    <r>
      <rPr>
        <b/>
        <vertAlign val="subscript"/>
        <sz val="14"/>
        <color theme="1"/>
        <rFont val="Calibri"/>
        <family val="2"/>
        <scheme val="minor"/>
      </rPr>
      <t>max</t>
    </r>
    <r>
      <rPr>
        <b/>
        <sz val="14"/>
        <color theme="1"/>
        <rFont val="Calibri"/>
        <family val="2"/>
        <scheme val="minor"/>
      </rPr>
      <t xml:space="preserve"> =</t>
    </r>
  </si>
  <si>
    <r>
      <t>QGR (L/S</t>
    </r>
    <r>
      <rPr>
        <b/>
        <vertAlign val="subscript"/>
        <sz val="14"/>
        <color theme="1"/>
        <rFont val="Calibri"/>
        <family val="2"/>
        <scheme val="minor"/>
      </rPr>
      <t>p</t>
    </r>
    <r>
      <rPr>
        <b/>
        <sz val="14"/>
        <color theme="1"/>
        <rFont val="Calibri"/>
        <family val="2"/>
        <scheme val="minor"/>
      </rPr>
      <t>) =</t>
    </r>
  </si>
  <si>
    <t>(Highest AM/PM Hourly Travel Demand that is below the Pace Line)</t>
  </si>
  <si>
    <r>
      <t>HTD</t>
    </r>
    <r>
      <rPr>
        <sz val="11"/>
        <color theme="1"/>
        <rFont val="Calibri"/>
        <family val="2"/>
        <scheme val="minor"/>
      </rPr>
      <t xml:space="preserve"> =</t>
    </r>
  </si>
  <si>
    <t xml:space="preserve">  pcphpl</t>
  </si>
  <si>
    <t>(capacity based on MoDOT's Work Zone Guidelines)</t>
  </si>
  <si>
    <r>
      <t>T</t>
    </r>
    <r>
      <rPr>
        <b/>
        <vertAlign val="subscript"/>
        <sz val="14"/>
        <color theme="1"/>
        <rFont val="Calibri"/>
        <family val="2"/>
        <scheme val="minor"/>
      </rPr>
      <t>D</t>
    </r>
    <r>
      <rPr>
        <b/>
        <sz val="14"/>
        <color theme="1"/>
        <rFont val="Calibri"/>
        <family val="2"/>
        <scheme val="minor"/>
      </rPr>
      <t xml:space="preserve"> =</t>
    </r>
  </si>
  <si>
    <r>
      <t>(Q</t>
    </r>
    <r>
      <rPr>
        <b/>
        <vertAlign val="subscript"/>
        <sz val="14"/>
        <color theme="1"/>
        <rFont val="Calibri"/>
        <family val="2"/>
        <scheme val="minor"/>
      </rPr>
      <t>max</t>
    </r>
    <r>
      <rPr>
        <b/>
        <sz val="14"/>
        <color theme="1"/>
        <rFont val="Calibri"/>
        <family val="2"/>
        <scheme val="minor"/>
      </rPr>
      <t>/QDR)*60 =</t>
    </r>
  </si>
  <si>
    <r>
      <t>T</t>
    </r>
    <r>
      <rPr>
        <b/>
        <vertAlign val="subscript"/>
        <sz val="14"/>
        <color theme="1"/>
        <rFont val="Calibri"/>
        <family val="2"/>
        <scheme val="minor"/>
      </rPr>
      <t>total</t>
    </r>
    <r>
      <rPr>
        <b/>
        <sz val="14"/>
        <color theme="1"/>
        <rFont val="Calibri"/>
        <family val="2"/>
        <scheme val="minor"/>
      </rPr>
      <t xml:space="preserve"> =</t>
    </r>
  </si>
  <si>
    <r>
      <t xml:space="preserve"> (L/S</t>
    </r>
    <r>
      <rPr>
        <b/>
        <vertAlign val="subscript"/>
        <sz val="14"/>
        <color theme="1"/>
        <rFont val="Calibri"/>
        <family val="2"/>
        <scheme val="minor"/>
      </rPr>
      <t>p</t>
    </r>
    <r>
      <rPr>
        <b/>
        <sz val="14"/>
        <color theme="1"/>
        <rFont val="Calibri"/>
        <family val="2"/>
        <scheme val="minor"/>
      </rPr>
      <t>)*60 + T</t>
    </r>
    <r>
      <rPr>
        <b/>
        <vertAlign val="subscript"/>
        <sz val="14"/>
        <color theme="1"/>
        <rFont val="Calibri"/>
        <family val="2"/>
        <scheme val="minor"/>
      </rPr>
      <t>D</t>
    </r>
    <r>
      <rPr>
        <b/>
        <sz val="14"/>
        <color theme="1"/>
        <rFont val="Calibri"/>
        <family val="2"/>
        <scheme val="minor"/>
      </rPr>
      <t xml:space="preserve"> =</t>
    </r>
  </si>
  <si>
    <t xml:space="preserve">  pcphpl (based on 2010 Highway Capacity Manual)</t>
  </si>
  <si>
    <t>Percent Capacity *</t>
  </si>
  <si>
    <t>*  If the cell is shaded YELLOW, do not begin traffic pacing during this time</t>
  </si>
  <si>
    <t>AM  Traffic Volume *</t>
  </si>
  <si>
    <t>PM  Traffic Volume *</t>
  </si>
  <si>
    <t>* May obtain AM and PM Hourly Traffic Volumes from TMS</t>
  </si>
  <si>
    <r>
      <rPr>
        <sz val="24"/>
        <color theme="1"/>
        <rFont val="Calibri"/>
        <family val="2"/>
        <scheme val="minor"/>
      </rPr>
      <t xml:space="preserve">Step 2: </t>
    </r>
    <r>
      <rPr>
        <sz val="11"/>
        <color theme="1"/>
        <rFont val="Calibri"/>
        <family val="2"/>
        <scheme val="minor"/>
      </rPr>
      <t xml:space="preserve"> Calculating the pacing length, L (Distance measured from the beginning of the work area to where the traffic pacing operation would begin upstream)  - </t>
    </r>
    <r>
      <rPr>
        <b/>
        <sz val="11"/>
        <color theme="1"/>
        <rFont val="Calibri"/>
        <family val="2"/>
        <scheme val="minor"/>
      </rPr>
      <t>NO INPUTS REQUIRED ON THIS STEP</t>
    </r>
  </si>
  <si>
    <r>
      <rPr>
        <sz val="24"/>
        <color theme="1"/>
        <rFont val="Calibri"/>
        <family val="2"/>
        <scheme val="minor"/>
      </rPr>
      <t>Step 3:</t>
    </r>
    <r>
      <rPr>
        <sz val="11"/>
        <color theme="1"/>
        <rFont val="Calibri"/>
        <family val="2"/>
        <scheme val="minor"/>
      </rPr>
      <t xml:space="preserve">  Calculating the Maximum Queue Length, Qmax  - </t>
    </r>
    <r>
      <rPr>
        <b/>
        <sz val="11"/>
        <color theme="1"/>
        <rFont val="Calibri"/>
        <family val="2"/>
        <scheme val="minor"/>
      </rPr>
      <t>NO INPUTS REQUIRED ON THIS STEP</t>
    </r>
  </si>
  <si>
    <r>
      <rPr>
        <sz val="24"/>
        <color theme="1"/>
        <rFont val="Calibri"/>
        <family val="2"/>
        <scheme val="minor"/>
      </rPr>
      <t xml:space="preserve">Step 4: </t>
    </r>
    <r>
      <rPr>
        <sz val="11"/>
        <color theme="1"/>
        <rFont val="Calibri"/>
        <family val="2"/>
        <scheme val="minor"/>
      </rPr>
      <t xml:space="preserve"> Calculating the Time to Dissipate the Queue, T</t>
    </r>
    <r>
      <rPr>
        <vertAlign val="subscript"/>
        <sz val="11"/>
        <color theme="1"/>
        <rFont val="Calibri"/>
        <family val="2"/>
        <scheme val="minor"/>
      </rPr>
      <t xml:space="preserve">D </t>
    </r>
    <r>
      <rPr>
        <b/>
        <sz val="11"/>
        <color theme="1"/>
        <rFont val="Calibri"/>
        <family val="2"/>
        <scheme val="minor"/>
      </rPr>
      <t xml:space="preserve"> - NO INPUTS REQUIRED ON THIS STEP</t>
    </r>
  </si>
  <si>
    <t xml:space="preserve"> mph (for 70 mph regulatory speed limit)</t>
  </si>
  <si>
    <t xml:space="preserve"> mph (for 50 - 65 mph regulatory speed limit)</t>
  </si>
  <si>
    <r>
      <rPr>
        <sz val="24"/>
        <color theme="1"/>
        <rFont val="Calibri"/>
        <family val="2"/>
        <scheme val="minor"/>
      </rPr>
      <t xml:space="preserve">Step 5: </t>
    </r>
    <r>
      <rPr>
        <sz val="11"/>
        <color theme="1"/>
        <rFont val="Calibri"/>
        <family val="2"/>
        <scheme val="minor"/>
      </rPr>
      <t xml:space="preserve"> Calculating the Total Time to Conduct the Pacing  Operation, T</t>
    </r>
    <r>
      <rPr>
        <vertAlign val="subscript"/>
        <sz val="11"/>
        <color theme="1"/>
        <rFont val="Calibri"/>
        <family val="2"/>
        <scheme val="minor"/>
      </rPr>
      <t>total</t>
    </r>
    <r>
      <rPr>
        <sz val="11"/>
        <color theme="1"/>
        <rFont val="Calibri"/>
        <family val="2"/>
        <scheme val="minor"/>
      </rPr>
      <t xml:space="preserve">  </t>
    </r>
    <r>
      <rPr>
        <b/>
        <sz val="11"/>
        <color theme="1"/>
        <rFont val="Calibri"/>
        <family val="2"/>
        <scheme val="minor"/>
      </rPr>
      <t>- NO INPUTS REQUIRED ON THIS STEP</t>
    </r>
  </si>
  <si>
    <t>Report completed by:</t>
  </si>
  <si>
    <t>PROJECT LOCATION &amp; DESCRIPTION:</t>
  </si>
  <si>
    <t>* If the cell is shaded YELLOW, do not begin pacing operation during this time</t>
  </si>
  <si>
    <t>Data for Plotting Graph</t>
  </si>
  <si>
    <r>
      <rPr>
        <sz val="24"/>
        <color theme="1"/>
        <rFont val="Calibri"/>
        <family val="2"/>
        <scheme val="minor"/>
      </rPr>
      <t xml:space="preserve">Step 1: </t>
    </r>
    <r>
      <rPr>
        <sz val="11"/>
        <color theme="1"/>
        <rFont val="Calibri"/>
        <family val="2"/>
        <scheme val="minor"/>
      </rPr>
      <t xml:space="preserve"> Calculating the hourly percentage of peak season traffic for each hour of the day (in pcphpl) and plot the 24 hour traffic percentages.  </t>
    </r>
    <r>
      <rPr>
        <b/>
        <sz val="12"/>
        <color theme="1"/>
        <rFont val="Calibri"/>
        <family val="2"/>
        <scheme val="minor"/>
      </rPr>
      <t xml:space="preserve">INPUTS ARE REQUIRED IN THE </t>
    </r>
    <r>
      <rPr>
        <b/>
        <sz val="12"/>
        <color rgb="FFD27E7C"/>
        <rFont val="Calibri"/>
        <family val="2"/>
        <scheme val="minor"/>
      </rPr>
      <t>RED-SHADED</t>
    </r>
    <r>
      <rPr>
        <b/>
        <sz val="12"/>
        <color theme="1"/>
        <rFont val="Calibri"/>
        <family val="2"/>
        <scheme val="minor"/>
      </rPr>
      <t xml:space="preserve"> CELLS.</t>
    </r>
  </si>
  <si>
    <t>HTD</t>
  </si>
  <si>
    <t>L</t>
  </si>
  <si>
    <t>QGR</t>
  </si>
  <si>
    <t>QDR</t>
  </si>
  <si>
    <t>N</t>
  </si>
  <si>
    <t>ATC</t>
  </si>
  <si>
    <t>PSCF</t>
  </si>
  <si>
    <t>C</t>
  </si>
  <si>
    <t>Regulatory Speed in MPH. This is the posted speed on the roadway segment.</t>
  </si>
  <si>
    <t>Total Pacing Distance in miles. This is the total distance that the pacing vehicles are traveling at the pacing speed. It includes the distance required to clear traffic past the work area, and the distance required to provide the work duration. This distance is measured upstream from the work area.</t>
  </si>
  <si>
    <t>Heavy-vehicle adjustment factor. This factor is used to convert hourly traffic to equivalent passenger cars. Heavy vehicles include trucks, busses and recreational vehicles.</t>
  </si>
  <si>
    <t>Percent Trucks (%).</t>
  </si>
  <si>
    <t>Traffic Demand Flow Rate in passenger cars per hour per lane. This is the traffic flow rate approaching the pacing operation from the upstream direction.</t>
  </si>
  <si>
    <t>Forced Traffic Flow Rate in passenger cars per hour per lane. This is the traffic flow rate within the queue.</t>
  </si>
  <si>
    <t>Congested Traffic Flow Rate in passenger cars per hour per lane. This is the traffic flow rate of the vehicles escaping the queue.</t>
  </si>
  <si>
    <t>Queue Growth Rate in MPH. The rate that the queue grows from the time the pacing operation begins until the pace cars exit the roadway.</t>
  </si>
  <si>
    <t>Queue Dissipation Rate in MPH. The rate that the queue dissipates after the pace cars exit the roadway.</t>
  </si>
  <si>
    <t>Forced Flow Density in vehicles per mile. The traffic density under forced flow conditions.</t>
  </si>
  <si>
    <t>Congested Flow Density in vehicles per mile. The traffic density under congested flow conditions.</t>
  </si>
  <si>
    <t>Total time to conduct the pacing operation. The time from when the pace cars enter the roadway until the queue has dissipated and normal traffic flow is restored.</t>
  </si>
  <si>
    <t>Capacity. The capacity of the roadway under free flow conditions in passenger cars per hour per lane.</t>
  </si>
  <si>
    <r>
      <t>t</t>
    </r>
    <r>
      <rPr>
        <vertAlign val="subscript"/>
        <sz val="11"/>
        <color theme="1"/>
        <rFont val="Calibri"/>
        <family val="2"/>
        <scheme val="minor"/>
      </rPr>
      <t>w</t>
    </r>
  </si>
  <si>
    <r>
      <t>S</t>
    </r>
    <r>
      <rPr>
        <vertAlign val="subscript"/>
        <sz val="11"/>
        <color theme="1"/>
        <rFont val="Calibri"/>
        <family val="2"/>
        <scheme val="minor"/>
      </rPr>
      <t>p</t>
    </r>
  </si>
  <si>
    <r>
      <t>S</t>
    </r>
    <r>
      <rPr>
        <vertAlign val="subscript"/>
        <sz val="11"/>
        <color theme="1"/>
        <rFont val="Calibri"/>
        <family val="2"/>
        <scheme val="minor"/>
      </rPr>
      <t>r</t>
    </r>
  </si>
  <si>
    <r>
      <t>F</t>
    </r>
    <r>
      <rPr>
        <vertAlign val="subscript"/>
        <sz val="11"/>
        <color theme="1"/>
        <rFont val="Calibri"/>
        <family val="2"/>
        <scheme val="minor"/>
      </rPr>
      <t>HV</t>
    </r>
  </si>
  <si>
    <r>
      <t>P</t>
    </r>
    <r>
      <rPr>
        <vertAlign val="subscript"/>
        <sz val="11"/>
        <color theme="1"/>
        <rFont val="Calibri"/>
        <family val="2"/>
        <scheme val="minor"/>
      </rPr>
      <t>t</t>
    </r>
  </si>
  <si>
    <r>
      <t>S</t>
    </r>
    <r>
      <rPr>
        <b/>
        <vertAlign val="subscript"/>
        <sz val="14"/>
        <color theme="1"/>
        <rFont val="Calibri"/>
        <family val="2"/>
        <scheme val="minor"/>
      </rPr>
      <t>p</t>
    </r>
    <r>
      <rPr>
        <b/>
        <sz val="14"/>
        <color theme="1"/>
        <rFont val="Calibri"/>
        <family val="2"/>
        <scheme val="minor"/>
      </rPr>
      <t xml:space="preserve"> =</t>
    </r>
  </si>
  <si>
    <r>
      <t>t</t>
    </r>
    <r>
      <rPr>
        <b/>
        <vertAlign val="subscript"/>
        <sz val="14"/>
        <color theme="1"/>
        <rFont val="Calibri"/>
        <family val="2"/>
        <scheme val="minor"/>
      </rPr>
      <t>w</t>
    </r>
    <r>
      <rPr>
        <b/>
        <sz val="14"/>
        <color theme="1"/>
        <rFont val="Calibri"/>
        <family val="2"/>
        <scheme val="minor"/>
      </rPr>
      <t xml:space="preserve"> =</t>
    </r>
  </si>
  <si>
    <r>
      <t>S</t>
    </r>
    <r>
      <rPr>
        <b/>
        <vertAlign val="subscript"/>
        <sz val="14"/>
        <color theme="1"/>
        <rFont val="Calibri"/>
        <family val="2"/>
        <scheme val="minor"/>
      </rPr>
      <t>r</t>
    </r>
    <r>
      <rPr>
        <b/>
        <sz val="14"/>
        <color theme="1"/>
        <rFont val="Calibri"/>
        <family val="2"/>
        <scheme val="minor"/>
      </rPr>
      <t xml:space="preserve"> =</t>
    </r>
  </si>
  <si>
    <r>
      <t>FLOW</t>
    </r>
    <r>
      <rPr>
        <vertAlign val="subscript"/>
        <sz val="11"/>
        <color theme="1"/>
        <rFont val="Calibri"/>
        <family val="2"/>
        <scheme val="minor"/>
      </rPr>
      <t>A</t>
    </r>
  </si>
  <si>
    <r>
      <t>FLOW</t>
    </r>
    <r>
      <rPr>
        <vertAlign val="subscript"/>
        <sz val="11"/>
        <color theme="1"/>
        <rFont val="Calibri"/>
        <family val="2"/>
        <scheme val="minor"/>
      </rPr>
      <t>B</t>
    </r>
  </si>
  <si>
    <r>
      <t>FLOW</t>
    </r>
    <r>
      <rPr>
        <vertAlign val="subscript"/>
        <sz val="11"/>
        <color theme="1"/>
        <rFont val="Calibri"/>
        <family val="2"/>
        <scheme val="minor"/>
      </rPr>
      <t>C</t>
    </r>
  </si>
  <si>
    <r>
      <t>SW</t>
    </r>
    <r>
      <rPr>
        <vertAlign val="subscript"/>
        <sz val="11"/>
        <color theme="1"/>
        <rFont val="Calibri"/>
        <family val="2"/>
        <scheme val="minor"/>
      </rPr>
      <t>A</t>
    </r>
  </si>
  <si>
    <r>
      <t>SW</t>
    </r>
    <r>
      <rPr>
        <vertAlign val="subscript"/>
        <sz val="11"/>
        <color theme="1"/>
        <rFont val="Calibri"/>
        <family val="2"/>
        <scheme val="minor"/>
      </rPr>
      <t>B</t>
    </r>
  </si>
  <si>
    <r>
      <t>DENSITY</t>
    </r>
    <r>
      <rPr>
        <vertAlign val="subscript"/>
        <sz val="11"/>
        <color theme="1"/>
        <rFont val="Calibri"/>
        <family val="2"/>
        <scheme val="minor"/>
      </rPr>
      <t>A</t>
    </r>
  </si>
  <si>
    <r>
      <t>DENSITY</t>
    </r>
    <r>
      <rPr>
        <vertAlign val="subscript"/>
        <sz val="11"/>
        <color theme="1"/>
        <rFont val="Calibri"/>
        <family val="2"/>
        <scheme val="minor"/>
      </rPr>
      <t>B</t>
    </r>
  </si>
  <si>
    <r>
      <t>DENSITY</t>
    </r>
    <r>
      <rPr>
        <vertAlign val="subscript"/>
        <sz val="11"/>
        <color theme="1"/>
        <rFont val="Calibri"/>
        <family val="2"/>
        <scheme val="minor"/>
      </rPr>
      <t>C</t>
    </r>
  </si>
  <si>
    <r>
      <t>T</t>
    </r>
    <r>
      <rPr>
        <vertAlign val="subscript"/>
        <sz val="11"/>
        <color theme="1"/>
        <rFont val="Calibri"/>
        <family val="2"/>
        <scheme val="minor"/>
      </rPr>
      <t>total</t>
    </r>
  </si>
  <si>
    <r>
      <t>T</t>
    </r>
    <r>
      <rPr>
        <vertAlign val="subscript"/>
        <sz val="11"/>
        <color theme="1"/>
        <rFont val="Calibri"/>
        <family val="2"/>
        <scheme val="minor"/>
      </rPr>
      <t>D</t>
    </r>
  </si>
  <si>
    <r>
      <t>Q</t>
    </r>
    <r>
      <rPr>
        <vertAlign val="subscript"/>
        <sz val="11"/>
        <color theme="1"/>
        <rFont val="Calibri"/>
        <family val="2"/>
        <scheme val="minor"/>
      </rPr>
      <t>max</t>
    </r>
  </si>
  <si>
    <r>
      <t>S</t>
    </r>
    <r>
      <rPr>
        <vertAlign val="subscript"/>
        <sz val="11"/>
        <color theme="1"/>
        <rFont val="Calibri"/>
        <family val="2"/>
        <scheme val="minor"/>
      </rPr>
      <t>C</t>
    </r>
  </si>
  <si>
    <t>DEFINITIONS</t>
  </si>
  <si>
    <t xml:space="preserve">Hourly Traffic Demand in vehicles / hour. </t>
  </si>
  <si>
    <t>Work Duration in minutes. This is the work time allotted for overhead construction.</t>
  </si>
  <si>
    <t>Pacing Speed in MPH. This is the speed that the pacing vehicles travel.</t>
  </si>
  <si>
    <r>
      <t>1 + (P</t>
    </r>
    <r>
      <rPr>
        <vertAlign val="subscript"/>
        <sz val="11"/>
        <color theme="1"/>
        <rFont val="Calibri"/>
        <family val="2"/>
        <scheme val="minor"/>
      </rPr>
      <t>t</t>
    </r>
    <r>
      <rPr>
        <sz val="11"/>
        <color theme="1"/>
        <rFont val="Calibri"/>
        <family val="2"/>
        <scheme val="minor"/>
      </rPr>
      <t>/100)*0.5</t>
    </r>
  </si>
  <si>
    <r>
      <t>Speed of Shockwave ‘A’ in MPH. The speed of the shockwave at the boundary between traffic ‘FLOW</t>
    </r>
    <r>
      <rPr>
        <vertAlign val="subscript"/>
        <sz val="11"/>
        <color theme="1"/>
        <rFont val="Calibri"/>
        <family val="2"/>
        <scheme val="minor"/>
      </rPr>
      <t>A</t>
    </r>
    <r>
      <rPr>
        <sz val="11"/>
        <color theme="1"/>
        <rFont val="Calibri"/>
        <family val="2"/>
        <scheme val="minor"/>
      </rPr>
      <t>’ and traffic ‘FLOW</t>
    </r>
    <r>
      <rPr>
        <vertAlign val="subscript"/>
        <sz val="11"/>
        <color theme="1"/>
        <rFont val="Calibri"/>
        <family val="2"/>
        <scheme val="minor"/>
      </rPr>
      <t>B</t>
    </r>
    <r>
      <rPr>
        <sz val="11"/>
        <color theme="1"/>
        <rFont val="Calibri"/>
        <family val="2"/>
        <scheme val="minor"/>
      </rPr>
      <t>’.</t>
    </r>
  </si>
  <si>
    <r>
      <t>Speed of Shockwave ‘B’ in MPH. The speed of the shockwave at the boundary between traffic ‘FLOW</t>
    </r>
    <r>
      <rPr>
        <vertAlign val="subscript"/>
        <sz val="11"/>
        <color theme="1"/>
        <rFont val="Calibri"/>
        <family val="2"/>
        <scheme val="minor"/>
      </rPr>
      <t>B</t>
    </r>
    <r>
      <rPr>
        <sz val="11"/>
        <color theme="1"/>
        <rFont val="Calibri"/>
        <family val="2"/>
        <scheme val="minor"/>
      </rPr>
      <t>’ and traffic ‘FLOW</t>
    </r>
    <r>
      <rPr>
        <vertAlign val="subscript"/>
        <sz val="11"/>
        <color theme="1"/>
        <rFont val="Calibri"/>
        <family val="2"/>
        <scheme val="minor"/>
      </rPr>
      <t>C</t>
    </r>
    <r>
      <rPr>
        <sz val="11"/>
        <color theme="1"/>
        <rFont val="Calibri"/>
        <family val="2"/>
        <scheme val="minor"/>
      </rPr>
      <t>’.</t>
    </r>
  </si>
  <si>
    <t>Free Flow Density in vehicles per mile. The traffic density under free flow conditions.</t>
  </si>
  <si>
    <t>Actual Traffic Counts.  Hourly traffic volumes for a 24 hour period are needed.</t>
  </si>
  <si>
    <t xml:space="preserve">Peak Season Conversion Factor. </t>
  </si>
  <si>
    <r>
      <t>Time to dissipate the queue in minutes. T</t>
    </r>
    <r>
      <rPr>
        <vertAlign val="subscript"/>
        <sz val="11"/>
        <color theme="1"/>
        <rFont val="Calibri"/>
        <family val="2"/>
        <scheme val="minor"/>
      </rPr>
      <t>D</t>
    </r>
    <r>
      <rPr>
        <sz val="11"/>
        <color theme="1"/>
        <rFont val="Calibri"/>
        <family val="2"/>
        <scheme val="minor"/>
      </rPr>
      <t xml:space="preserve"> is the amount of time beginning at the point when the pacing vehicles leave the roadway until the traffic returns to normal operating conditions.</t>
    </r>
  </si>
  <si>
    <t>The maximum queue length. The maximum queue length occurs when the pacing vehicles reach the work zone.</t>
  </si>
  <si>
    <t>The average speed of passenger cars when the roadway reaches capacity.</t>
  </si>
  <si>
    <t>TRAFFIC PACING/ROLLING ROADBLOCK WORKSHEET</t>
  </si>
  <si>
    <t>EPG 616.19.7 shall be reviewed for more information regarding Traffic Pacing/Rolling Roadblock</t>
  </si>
  <si>
    <t>Traffic Pacing/Rolling Roadblock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</si>
</sst>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5" x14ac:knownFonts="1">
    <font>
      <sz val="11"/>
      <color theme="1"/>
      <name val="Calibri"/>
      <family val="2"/>
      <scheme val="minor"/>
    </font>
    <font>
      <vertAlign val="subscript"/>
      <sz val="11"/>
      <color theme="1"/>
      <name val="Calibri"/>
      <family val="2"/>
      <scheme val="minor"/>
    </font>
    <font>
      <sz val="14"/>
      <color theme="1"/>
      <name val="Calibri"/>
      <family val="2"/>
      <scheme val="minor"/>
    </font>
    <font>
      <b/>
      <sz val="11"/>
      <color theme="1"/>
      <name val="Calibri"/>
      <family val="2"/>
      <scheme val="minor"/>
    </font>
    <font>
      <sz val="24"/>
      <color theme="1"/>
      <name val="Calibri"/>
      <family val="2"/>
      <scheme val="minor"/>
    </font>
    <font>
      <b/>
      <sz val="36"/>
      <color theme="1"/>
      <name val="Calibri"/>
      <family val="2"/>
      <scheme val="minor"/>
    </font>
    <font>
      <b/>
      <sz val="12"/>
      <color theme="1"/>
      <name val="Calibri"/>
      <family val="2"/>
      <scheme val="minor"/>
    </font>
    <font>
      <b/>
      <sz val="14"/>
      <color theme="1"/>
      <name val="Calibri"/>
      <family val="2"/>
      <scheme val="minor"/>
    </font>
    <font>
      <b/>
      <vertAlign val="subscript"/>
      <sz val="12"/>
      <color theme="1"/>
      <name val="Calibri"/>
      <family val="2"/>
      <scheme val="minor"/>
    </font>
    <font>
      <b/>
      <vertAlign val="subscript"/>
      <sz val="14"/>
      <color theme="1"/>
      <name val="Calibri"/>
      <family val="2"/>
      <scheme val="minor"/>
    </font>
    <font>
      <i/>
      <sz val="11"/>
      <color theme="1"/>
      <name val="Calibri"/>
      <family val="2"/>
      <scheme val="minor"/>
    </font>
    <font>
      <b/>
      <sz val="16"/>
      <color theme="4"/>
      <name val="Calibri"/>
      <family val="2"/>
      <scheme val="minor"/>
    </font>
    <font>
      <b/>
      <sz val="12"/>
      <color theme="4"/>
      <name val="Calibri"/>
      <family val="2"/>
      <scheme val="minor"/>
    </font>
    <font>
      <b/>
      <sz val="12"/>
      <color rgb="FFD27E7C"/>
      <name val="Calibri"/>
      <family val="2"/>
      <scheme val="minor"/>
    </font>
    <font>
      <sz val="20"/>
      <color theme="1"/>
      <name val="Calibri"/>
      <family val="2"/>
      <scheme val="minor"/>
    </font>
  </fonts>
  <fills count="8">
    <fill>
      <patternFill patternType="none"/>
    </fill>
    <fill>
      <patternFill patternType="gray125"/>
    </fill>
    <fill>
      <patternFill patternType="solid">
        <fgColor rgb="FFFFFFCC"/>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s>
  <borders count="6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style="double">
        <color indexed="64"/>
      </bottom>
      <diagonal/>
    </border>
    <border>
      <left/>
      <right style="thin">
        <color auto="1"/>
      </right>
      <top/>
      <bottom style="thin">
        <color auto="1"/>
      </bottom>
      <diagonal/>
    </border>
    <border>
      <left/>
      <right style="thin">
        <color auto="1"/>
      </right>
      <top style="thin">
        <color auto="1"/>
      </top>
      <bottom style="medium">
        <color indexed="64"/>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thin">
        <color auto="1"/>
      </left>
      <right/>
      <top style="thick">
        <color auto="1"/>
      </top>
      <bottom style="thin">
        <color auto="1"/>
      </bottom>
      <diagonal/>
    </border>
    <border>
      <left style="thin">
        <color auto="1"/>
      </left>
      <right/>
      <top style="thin">
        <color auto="1"/>
      </top>
      <bottom style="thick">
        <color auto="1"/>
      </bottom>
      <diagonal/>
    </border>
    <border>
      <left style="thick">
        <color auto="1"/>
      </left>
      <right style="medium">
        <color auto="1"/>
      </right>
      <top style="thick">
        <color auto="1"/>
      </top>
      <bottom style="thin">
        <color auto="1"/>
      </bottom>
      <diagonal/>
    </border>
    <border>
      <left style="medium">
        <color auto="1"/>
      </left>
      <right style="thin">
        <color auto="1"/>
      </right>
      <top style="thick">
        <color auto="1"/>
      </top>
      <bottom style="thin">
        <color auto="1"/>
      </bottom>
      <diagonal/>
    </border>
    <border>
      <left style="thick">
        <color auto="1"/>
      </left>
      <right style="medium">
        <color auto="1"/>
      </right>
      <top style="thin">
        <color auto="1"/>
      </top>
      <bottom style="thin">
        <color auto="1"/>
      </bottom>
      <diagonal/>
    </border>
    <border>
      <left style="thick">
        <color auto="1"/>
      </left>
      <right style="medium">
        <color auto="1"/>
      </right>
      <top style="thin">
        <color auto="1"/>
      </top>
      <bottom style="thick">
        <color auto="1"/>
      </bottom>
      <diagonal/>
    </border>
    <border>
      <left style="medium">
        <color auto="1"/>
      </left>
      <right style="thin">
        <color auto="1"/>
      </right>
      <top style="thin">
        <color auto="1"/>
      </top>
      <bottom style="thick">
        <color auto="1"/>
      </bottom>
      <diagonal/>
    </border>
    <border>
      <left style="medium">
        <color auto="1"/>
      </left>
      <right/>
      <top style="thick">
        <color auto="1"/>
      </top>
      <bottom style="thin">
        <color auto="1"/>
      </bottom>
      <diagonal/>
    </border>
    <border>
      <left style="medium">
        <color auto="1"/>
      </left>
      <right/>
      <top style="thin">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s>
  <cellStyleXfs count="1">
    <xf numFmtId="0" fontId="0" fillId="0" borderId="0"/>
  </cellStyleXfs>
  <cellXfs count="166">
    <xf numFmtId="0" fontId="0" fillId="0" borderId="0" xfId="0"/>
    <xf numFmtId="2" fontId="0" fillId="0" borderId="0" xfId="0" applyNumberFormat="1"/>
    <xf numFmtId="2" fontId="0" fillId="0" borderId="0" xfId="0" applyNumberFormat="1" applyAlignment="1">
      <alignment horizontal="right"/>
    </xf>
    <xf numFmtId="1" fontId="0" fillId="0" borderId="0" xfId="0" applyNumberFormat="1"/>
    <xf numFmtId="1" fontId="0" fillId="0" borderId="4" xfId="0" applyNumberFormat="1" applyBorder="1"/>
    <xf numFmtId="0" fontId="7" fillId="0" borderId="0" xfId="0" applyFont="1"/>
    <xf numFmtId="0" fontId="7" fillId="0" borderId="0" xfId="0" applyFont="1" applyAlignment="1">
      <alignment horizontal="right"/>
    </xf>
    <xf numFmtId="2" fontId="7" fillId="0" borderId="0" xfId="0" applyNumberFormat="1" applyFont="1"/>
    <xf numFmtId="0" fontId="0" fillId="0" borderId="0" xfId="0" applyAlignment="1">
      <alignment horizontal="right"/>
    </xf>
    <xf numFmtId="0" fontId="0" fillId="0" borderId="62" xfId="0" applyBorder="1"/>
    <xf numFmtId="0" fontId="0" fillId="0" borderId="63" xfId="0" applyBorder="1" applyAlignment="1">
      <alignment wrapText="1"/>
    </xf>
    <xf numFmtId="0" fontId="0" fillId="0" borderId="22" xfId="0" applyBorder="1"/>
    <xf numFmtId="0" fontId="0" fillId="0" borderId="23" xfId="0" applyBorder="1" applyAlignment="1">
      <alignment wrapText="1"/>
    </xf>
    <xf numFmtId="0" fontId="0" fillId="0" borderId="24" xfId="0" applyBorder="1"/>
    <xf numFmtId="0" fontId="0" fillId="0" borderId="26" xfId="0" applyBorder="1" applyAlignment="1">
      <alignment wrapText="1"/>
    </xf>
    <xf numFmtId="0" fontId="3" fillId="4" borderId="10" xfId="0" applyFont="1" applyFill="1" applyBorder="1" applyAlignment="1" applyProtection="1">
      <alignment horizontal="center"/>
      <protection locked="0"/>
    </xf>
    <xf numFmtId="0" fontId="3" fillId="4" borderId="12" xfId="0" applyFont="1" applyFill="1" applyBorder="1" applyAlignment="1" applyProtection="1">
      <alignment horizontal="center"/>
      <protection locked="0"/>
    </xf>
    <xf numFmtId="0" fontId="3" fillId="4" borderId="15" xfId="0" applyFont="1" applyFill="1" applyBorder="1" applyAlignment="1" applyProtection="1">
      <alignment horizontal="center"/>
      <protection locked="0"/>
    </xf>
    <xf numFmtId="2" fontId="6" fillId="4" borderId="4" xfId="0" applyNumberFormat="1" applyFont="1" applyFill="1" applyBorder="1" applyAlignment="1" applyProtection="1">
      <alignment horizontal="left"/>
      <protection locked="0"/>
    </xf>
    <xf numFmtId="1" fontId="6" fillId="4" borderId="4" xfId="0" applyNumberFormat="1" applyFont="1" applyFill="1" applyBorder="1" applyAlignment="1" applyProtection="1">
      <alignment horizontal="left"/>
      <protection locked="0"/>
    </xf>
    <xf numFmtId="0" fontId="7" fillId="4" borderId="0" xfId="0" applyFont="1" applyFill="1" applyAlignment="1" applyProtection="1">
      <alignment horizontal="right" indent="1"/>
      <protection locked="0"/>
    </xf>
    <xf numFmtId="0" fontId="7" fillId="4" borderId="4" xfId="0" applyFont="1" applyFill="1" applyBorder="1" applyAlignment="1" applyProtection="1">
      <alignment horizontal="right" indent="1"/>
      <protection locked="0"/>
    </xf>
    <xf numFmtId="0" fontId="0" fillId="0" borderId="0" xfId="0" applyAlignment="1">
      <alignment horizontal="center"/>
    </xf>
    <xf numFmtId="0" fontId="0" fillId="0" borderId="0" xfId="0" applyAlignment="1">
      <alignment wrapText="1"/>
    </xf>
    <xf numFmtId="0" fontId="6" fillId="5" borderId="6"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2" fillId="0" borderId="0" xfId="0" applyFont="1" applyAlignment="1">
      <alignment horizontal="center"/>
    </xf>
    <xf numFmtId="49" fontId="0" fillId="0" borderId="9" xfId="0" applyNumberFormat="1" applyBorder="1" applyAlignment="1">
      <alignment horizontal="center"/>
    </xf>
    <xf numFmtId="49" fontId="0" fillId="0" borderId="17" xfId="0" applyNumberFormat="1" applyBorder="1" applyAlignment="1">
      <alignment horizontal="center"/>
    </xf>
    <xf numFmtId="49" fontId="0" fillId="0" borderId="11" xfId="0" applyNumberFormat="1" applyBorder="1" applyAlignment="1">
      <alignment horizontal="center"/>
    </xf>
    <xf numFmtId="0" fontId="0" fillId="0" borderId="2" xfId="0" applyBorder="1" applyAlignment="1">
      <alignment horizontal="center"/>
    </xf>
    <xf numFmtId="49" fontId="0" fillId="0" borderId="13" xfId="0" applyNumberFormat="1" applyBorder="1" applyAlignment="1">
      <alignment horizontal="center"/>
    </xf>
    <xf numFmtId="0" fontId="0" fillId="0" borderId="18" xfId="0" applyBorder="1" applyAlignment="1">
      <alignment horizontal="center"/>
    </xf>
    <xf numFmtId="0" fontId="0" fillId="0" borderId="0" xfId="0" applyAlignment="1">
      <alignment horizontal="center" vertical="center" wrapText="1"/>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0" fillId="0" borderId="1" xfId="0" applyBorder="1" applyAlignment="1">
      <alignment horizontal="center" vertical="center" wrapText="1"/>
    </xf>
    <xf numFmtId="1" fontId="0" fillId="0" borderId="5" xfId="0" applyNumberFormat="1" applyBorder="1" applyAlignment="1">
      <alignment horizontal="center"/>
    </xf>
    <xf numFmtId="10" fontId="0" fillId="0" borderId="10" xfId="0" applyNumberFormat="1" applyBorder="1" applyAlignment="1">
      <alignment horizontal="center"/>
    </xf>
    <xf numFmtId="49" fontId="0" fillId="0" borderId="0" xfId="0" applyNumberFormat="1" applyAlignment="1">
      <alignment horizontal="center"/>
    </xf>
    <xf numFmtId="1" fontId="0" fillId="0" borderId="1" xfId="0" applyNumberFormat="1" applyBorder="1" applyAlignment="1">
      <alignment horizontal="center"/>
    </xf>
    <xf numFmtId="2" fontId="0" fillId="0" borderId="1" xfId="0" applyNumberFormat="1" applyBorder="1" applyAlignment="1">
      <alignment horizontal="center"/>
    </xf>
    <xf numFmtId="10" fontId="0" fillId="0" borderId="12" xfId="0" applyNumberFormat="1" applyBorder="1" applyAlignment="1">
      <alignment horizontal="center"/>
    </xf>
    <xf numFmtId="0" fontId="0" fillId="0" borderId="0" xfId="0" applyAlignment="1">
      <alignment vertical="center"/>
    </xf>
    <xf numFmtId="0" fontId="0" fillId="0" borderId="11" xfId="0" applyBorder="1" applyAlignment="1">
      <alignment horizontal="center"/>
    </xf>
    <xf numFmtId="0" fontId="0" fillId="0" borderId="13" xfId="0" applyBorder="1" applyAlignment="1">
      <alignment horizontal="center"/>
    </xf>
    <xf numFmtId="1" fontId="0" fillId="0" borderId="14" xfId="0" applyNumberFormat="1" applyBorder="1" applyAlignment="1">
      <alignment horizontal="center"/>
    </xf>
    <xf numFmtId="10" fontId="0" fillId="0" borderId="15" xfId="0" applyNumberFormat="1" applyBorder="1" applyAlignment="1">
      <alignment horizontal="center"/>
    </xf>
    <xf numFmtId="49" fontId="0" fillId="0" borderId="0" xfId="0" applyNumberFormat="1" applyAlignment="1">
      <alignment horizontal="right"/>
    </xf>
    <xf numFmtId="0" fontId="0" fillId="0" borderId="0" xfId="0" applyAlignment="1">
      <alignment horizontal="left"/>
    </xf>
    <xf numFmtId="1" fontId="0" fillId="0" borderId="0" xfId="0" applyNumberFormat="1" applyAlignment="1">
      <alignment horizontal="center"/>
    </xf>
    <xf numFmtId="2" fontId="0" fillId="0" borderId="0" xfId="0" applyNumberFormat="1" applyAlignment="1">
      <alignment horizontal="center"/>
    </xf>
    <xf numFmtId="164" fontId="0" fillId="0" borderId="0" xfId="0" applyNumberFormat="1" applyAlignment="1">
      <alignment horizontal="left"/>
    </xf>
    <xf numFmtId="0" fontId="6" fillId="0" borderId="0" xfId="0" applyFont="1" applyAlignment="1">
      <alignment horizontal="right"/>
    </xf>
    <xf numFmtId="49" fontId="6" fillId="0" borderId="0" xfId="0" applyNumberFormat="1" applyFont="1" applyAlignment="1">
      <alignment horizontal="right"/>
    </xf>
    <xf numFmtId="2" fontId="0" fillId="0" borderId="0" xfId="0" applyNumberFormat="1" applyAlignment="1">
      <alignment horizontal="left"/>
    </xf>
    <xf numFmtId="0" fontId="0" fillId="0" borderId="0" xfId="0" applyAlignment="1">
      <alignment horizontal="right" indent="1"/>
    </xf>
    <xf numFmtId="0" fontId="2" fillId="0" borderId="0" xfId="0" applyFont="1"/>
    <xf numFmtId="0" fontId="0" fillId="0" borderId="37" xfId="0" applyBorder="1"/>
    <xf numFmtId="0" fontId="0" fillId="0" borderId="38" xfId="0" applyBorder="1"/>
    <xf numFmtId="0" fontId="0" fillId="0" borderId="39" xfId="0" applyBorder="1"/>
    <xf numFmtId="0" fontId="0" fillId="0" borderId="40" xfId="0" applyBorder="1"/>
    <xf numFmtId="0" fontId="0" fillId="0" borderId="53" xfId="0" applyBorder="1" applyAlignment="1">
      <alignment horizontal="right"/>
    </xf>
    <xf numFmtId="0" fontId="0" fillId="0" borderId="21" xfId="0" applyBorder="1" applyAlignment="1">
      <alignment horizontal="left" indent="1"/>
    </xf>
    <xf numFmtId="0" fontId="0" fillId="0" borderId="60" xfId="0" applyBorder="1"/>
    <xf numFmtId="0" fontId="0" fillId="0" borderId="21" xfId="0" applyBorder="1"/>
    <xf numFmtId="0" fontId="0" fillId="0" borderId="41" xfId="0" applyBorder="1"/>
    <xf numFmtId="0" fontId="0" fillId="0" borderId="36" xfId="0" applyBorder="1" applyAlignment="1">
      <alignment horizontal="right"/>
    </xf>
    <xf numFmtId="0" fontId="0" fillId="0" borderId="49" xfId="0" applyBorder="1" applyAlignment="1">
      <alignment horizontal="left" indent="1"/>
    </xf>
    <xf numFmtId="2" fontId="0" fillId="0" borderId="61" xfId="0" applyNumberFormat="1" applyBorder="1"/>
    <xf numFmtId="0" fontId="0" fillId="0" borderId="52" xfId="0" applyBorder="1"/>
    <xf numFmtId="0" fontId="3" fillId="0" borderId="0" xfId="0" applyFont="1"/>
    <xf numFmtId="0" fontId="0" fillId="0" borderId="48" xfId="0" applyBorder="1" applyAlignment="1">
      <alignment horizontal="center"/>
    </xf>
    <xf numFmtId="0" fontId="0" fillId="0" borderId="36" xfId="0" applyBorder="1"/>
    <xf numFmtId="2" fontId="0" fillId="0" borderId="36" xfId="0" applyNumberFormat="1" applyBorder="1"/>
    <xf numFmtId="2" fontId="0" fillId="0" borderId="54" xfId="0" applyNumberFormat="1" applyBorder="1"/>
    <xf numFmtId="0" fontId="0" fillId="0" borderId="52" xfId="0" applyBorder="1" applyAlignment="1">
      <alignment horizontal="left" indent="1"/>
    </xf>
    <xf numFmtId="0" fontId="3" fillId="0" borderId="40" xfId="0" applyFont="1" applyBorder="1"/>
    <xf numFmtId="0" fontId="0" fillId="3" borderId="22" xfId="0" applyFill="1" applyBorder="1" applyAlignment="1">
      <alignment horizontal="center" vertical="center" wrapText="1"/>
    </xf>
    <xf numFmtId="0" fontId="0" fillId="3" borderId="1" xfId="0" applyFill="1" applyBorder="1" applyAlignment="1">
      <alignment horizontal="center" vertical="center" wrapText="1"/>
    </xf>
    <xf numFmtId="0" fontId="0" fillId="3" borderId="36" xfId="0" applyFill="1" applyBorder="1" applyAlignment="1">
      <alignment horizontal="center" vertical="center" wrapText="1"/>
    </xf>
    <xf numFmtId="0" fontId="0" fillId="3" borderId="3" xfId="0" applyFill="1" applyBorder="1" applyAlignment="1">
      <alignment horizontal="center" wrapText="1"/>
    </xf>
    <xf numFmtId="0" fontId="0" fillId="3" borderId="23" xfId="0" applyFill="1" applyBorder="1" applyAlignment="1">
      <alignment horizontal="center" vertical="center" wrapText="1"/>
    </xf>
    <xf numFmtId="49" fontId="0" fillId="0" borderId="22" xfId="0" applyNumberFormat="1" applyBorder="1" applyAlignment="1">
      <alignment horizontal="center"/>
    </xf>
    <xf numFmtId="165" fontId="0" fillId="0" borderId="36" xfId="0" applyNumberFormat="1" applyBorder="1" applyAlignment="1">
      <alignment horizontal="center"/>
    </xf>
    <xf numFmtId="165" fontId="0" fillId="0" borderId="23" xfId="0" applyNumberFormat="1" applyBorder="1" applyAlignment="1">
      <alignment horizontal="center"/>
    </xf>
    <xf numFmtId="0" fontId="0" fillId="0" borderId="22" xfId="0" applyBorder="1" applyAlignment="1">
      <alignment horizontal="center"/>
    </xf>
    <xf numFmtId="49" fontId="0" fillId="0" borderId="24" xfId="0" applyNumberFormat="1" applyBorder="1" applyAlignment="1">
      <alignment horizontal="center"/>
    </xf>
    <xf numFmtId="1" fontId="0" fillId="0" borderId="25" xfId="0" applyNumberFormat="1" applyBorder="1" applyAlignment="1">
      <alignment horizontal="center"/>
    </xf>
    <xf numFmtId="165" fontId="0" fillId="0" borderId="54" xfId="0" applyNumberFormat="1" applyBorder="1" applyAlignment="1">
      <alignment horizontal="center"/>
    </xf>
    <xf numFmtId="0" fontId="0" fillId="0" borderId="24" xfId="0" applyBorder="1" applyAlignment="1">
      <alignment horizontal="center"/>
    </xf>
    <xf numFmtId="165" fontId="0" fillId="0" borderId="26" xfId="0" applyNumberFormat="1" applyBorder="1" applyAlignment="1">
      <alignment horizontal="center"/>
    </xf>
    <xf numFmtId="49" fontId="3" fillId="2" borderId="45" xfId="0" applyNumberFormat="1" applyFont="1" applyFill="1" applyBorder="1" applyAlignment="1">
      <alignment horizontal="left"/>
    </xf>
    <xf numFmtId="1" fontId="3" fillId="2" borderId="46" xfId="0" applyNumberFormat="1" applyFont="1" applyFill="1" applyBorder="1" applyAlignment="1">
      <alignment horizontal="center"/>
    </xf>
    <xf numFmtId="10" fontId="3" fillId="2" borderId="46" xfId="0" applyNumberFormat="1" applyFont="1" applyFill="1" applyBorder="1" applyAlignment="1">
      <alignment horizontal="center"/>
    </xf>
    <xf numFmtId="0" fontId="3" fillId="2" borderId="46" xfId="0" applyFont="1" applyFill="1" applyBorder="1"/>
    <xf numFmtId="0" fontId="3" fillId="2" borderId="47" xfId="0" applyFont="1" applyFill="1" applyBorder="1"/>
    <xf numFmtId="0" fontId="0" fillId="0" borderId="42" xfId="0" applyBorder="1"/>
    <xf numFmtId="0" fontId="0" fillId="0" borderId="43" xfId="0" applyBorder="1"/>
    <xf numFmtId="0" fontId="0" fillId="0" borderId="44" xfId="0" applyBorder="1"/>
    <xf numFmtId="0" fontId="3" fillId="7" borderId="0" xfId="0" applyFont="1" applyFill="1" applyAlignment="1" applyProtection="1">
      <alignment horizontal="right"/>
      <protection locked="0"/>
    </xf>
    <xf numFmtId="0" fontId="3" fillId="7" borderId="40" xfId="0" applyFont="1" applyFill="1" applyBorder="1" applyAlignment="1" applyProtection="1">
      <alignment horizontal="right"/>
      <protection locked="0"/>
    </xf>
    <xf numFmtId="0" fontId="0" fillId="6" borderId="33" xfId="0" applyFill="1" applyBorder="1" applyAlignment="1">
      <alignment wrapText="1"/>
    </xf>
    <xf numFmtId="0" fontId="0" fillId="6" borderId="34" xfId="0" applyFill="1" applyBorder="1" applyAlignment="1">
      <alignment wrapText="1"/>
    </xf>
    <xf numFmtId="0" fontId="0" fillId="6" borderId="35" xfId="0" applyFill="1" applyBorder="1"/>
    <xf numFmtId="49" fontId="3" fillId="2" borderId="28" xfId="0" applyNumberFormat="1" applyFont="1" applyFill="1" applyBorder="1" applyAlignment="1">
      <alignment horizontal="left" vertical="center" wrapText="1" indent="1"/>
    </xf>
    <xf numFmtId="49" fontId="3" fillId="2" borderId="27" xfId="0" applyNumberFormat="1" applyFont="1" applyFill="1" applyBorder="1" applyAlignment="1">
      <alignment horizontal="left" vertical="center" wrapText="1" indent="1"/>
    </xf>
    <xf numFmtId="49" fontId="3" fillId="2" borderId="29" xfId="0" applyNumberFormat="1" applyFont="1" applyFill="1" applyBorder="1" applyAlignment="1">
      <alignment horizontal="left" vertical="center" wrapText="1" indent="1"/>
    </xf>
    <xf numFmtId="49" fontId="3" fillId="2" borderId="30" xfId="0" applyNumberFormat="1" applyFont="1" applyFill="1" applyBorder="1" applyAlignment="1">
      <alignment horizontal="left" vertical="center" wrapText="1" indent="1"/>
    </xf>
    <xf numFmtId="49" fontId="3" fillId="2" borderId="31" xfId="0" applyNumberFormat="1" applyFont="1" applyFill="1" applyBorder="1" applyAlignment="1">
      <alignment horizontal="left" vertical="center" wrapText="1" indent="1"/>
    </xf>
    <xf numFmtId="49" fontId="3" fillId="2" borderId="32" xfId="0" applyNumberFormat="1" applyFont="1" applyFill="1" applyBorder="1" applyAlignment="1">
      <alignment horizontal="left" vertical="center" wrapText="1" indent="1"/>
    </xf>
    <xf numFmtId="0" fontId="11" fillId="0" borderId="0" xfId="0" applyFont="1" applyAlignment="1">
      <alignment horizontal="center"/>
    </xf>
    <xf numFmtId="0" fontId="12" fillId="0" borderId="0" xfId="0" applyFont="1" applyAlignment="1">
      <alignment horizontal="center"/>
    </xf>
    <xf numFmtId="0" fontId="3" fillId="0" borderId="33" xfId="0" applyFont="1" applyBorder="1" applyAlignment="1">
      <alignment horizontal="center"/>
    </xf>
    <xf numFmtId="0" fontId="3" fillId="0" borderId="34" xfId="0" applyFont="1" applyBorder="1" applyAlignment="1">
      <alignment horizontal="center"/>
    </xf>
    <xf numFmtId="0" fontId="3" fillId="0" borderId="35" xfId="0" applyFont="1" applyBorder="1" applyAlignment="1">
      <alignment horizontal="center"/>
    </xf>
    <xf numFmtId="0" fontId="0" fillId="0" borderId="36"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right"/>
    </xf>
    <xf numFmtId="0" fontId="10" fillId="0" borderId="0" xfId="0" applyFont="1" applyAlignment="1">
      <alignment vertical="center" wrapText="1"/>
    </xf>
    <xf numFmtId="0" fontId="10" fillId="0" borderId="0" xfId="0" applyFont="1" applyAlignment="1">
      <alignment horizontal="left" indent="1"/>
    </xf>
    <xf numFmtId="0" fontId="0" fillId="6" borderId="33" xfId="0" applyFill="1" applyBorder="1" applyAlignment="1">
      <alignment horizontal="left" vertical="center"/>
    </xf>
    <xf numFmtId="0" fontId="0" fillId="6" borderId="34" xfId="0" applyFill="1" applyBorder="1" applyAlignment="1">
      <alignment horizontal="left" vertical="center"/>
    </xf>
    <xf numFmtId="0" fontId="0" fillId="6" borderId="35" xfId="0" applyFill="1" applyBorder="1" applyAlignment="1">
      <alignment horizontal="left" vertical="center"/>
    </xf>
    <xf numFmtId="0" fontId="0" fillId="6" borderId="33" xfId="0" applyFill="1" applyBorder="1" applyAlignment="1">
      <alignment horizontal="left" vertical="center" wrapText="1"/>
    </xf>
    <xf numFmtId="0" fontId="0" fillId="6" borderId="34" xfId="0" applyFill="1" applyBorder="1" applyAlignment="1">
      <alignment horizontal="left" vertical="center" wrapText="1"/>
    </xf>
    <xf numFmtId="0" fontId="0" fillId="6" borderId="35" xfId="0" applyFill="1" applyBorder="1" applyAlignment="1">
      <alignment horizontal="left" vertical="center" wrapText="1"/>
    </xf>
    <xf numFmtId="0" fontId="0" fillId="6" borderId="33" xfId="0" applyFill="1" applyBorder="1" applyAlignment="1">
      <alignment horizontal="left" vertical="center" wrapText="1" indent="1"/>
    </xf>
    <xf numFmtId="0" fontId="0" fillId="6" borderId="34" xfId="0" applyFill="1" applyBorder="1" applyAlignment="1">
      <alignment horizontal="left" vertical="center" wrapText="1" indent="1"/>
    </xf>
    <xf numFmtId="0" fontId="0" fillId="6" borderId="35" xfId="0" applyFill="1" applyBorder="1" applyAlignment="1">
      <alignment horizontal="left" vertical="center" indent="1"/>
    </xf>
    <xf numFmtId="0" fontId="0" fillId="6" borderId="35" xfId="0" applyFill="1" applyBorder="1" applyAlignment="1">
      <alignment horizontal="left" vertical="center" wrapText="1" indent="1"/>
    </xf>
    <xf numFmtId="0" fontId="0" fillId="0" borderId="0" xfId="0" applyAlignment="1">
      <alignment horizontal="center"/>
    </xf>
    <xf numFmtId="0" fontId="0" fillId="0" borderId="0" xfId="0" applyAlignment="1">
      <alignment horizontal="left"/>
    </xf>
    <xf numFmtId="0" fontId="6" fillId="0" borderId="19" xfId="0" applyFont="1" applyBorder="1" applyAlignment="1">
      <alignment horizontal="center"/>
    </xf>
    <xf numFmtId="0" fontId="6" fillId="0" borderId="20" xfId="0" applyFont="1" applyBorder="1" applyAlignment="1">
      <alignment horizontal="center"/>
    </xf>
    <xf numFmtId="0" fontId="6" fillId="0" borderId="21" xfId="0" applyFont="1" applyBorder="1" applyAlignment="1">
      <alignment horizontal="center"/>
    </xf>
    <xf numFmtId="0" fontId="3" fillId="0" borderId="19" xfId="0" applyFont="1" applyBorder="1" applyAlignment="1">
      <alignment horizontal="right" indent="1"/>
    </xf>
    <xf numFmtId="0" fontId="3" fillId="0" borderId="20" xfId="0" applyFont="1" applyBorder="1" applyAlignment="1">
      <alignment horizontal="right" indent="1"/>
    </xf>
    <xf numFmtId="0" fontId="3" fillId="0" borderId="50" xfId="0" applyFont="1" applyBorder="1" applyAlignment="1">
      <alignment horizontal="right" indent="1"/>
    </xf>
    <xf numFmtId="0" fontId="3" fillId="0" borderId="51" xfId="0" applyFont="1" applyBorder="1" applyAlignment="1">
      <alignment horizontal="right" indent="1"/>
    </xf>
    <xf numFmtId="0" fontId="3" fillId="0" borderId="55" xfId="0" applyFont="1" applyBorder="1" applyAlignment="1">
      <alignment horizontal="center"/>
    </xf>
    <xf numFmtId="0" fontId="3" fillId="0" borderId="56" xfId="0" applyFont="1" applyBorder="1" applyAlignment="1">
      <alignment horizontal="center"/>
    </xf>
    <xf numFmtId="0" fontId="3" fillId="0" borderId="57" xfId="0" applyFont="1" applyBorder="1" applyAlignment="1">
      <alignment horizontal="center"/>
    </xf>
    <xf numFmtId="0" fontId="3" fillId="0" borderId="11" xfId="0" applyFont="1" applyBorder="1" applyAlignment="1">
      <alignment horizontal="center"/>
    </xf>
    <xf numFmtId="0" fontId="3" fillId="0" borderId="58" xfId="0" applyFont="1" applyBorder="1" applyAlignment="1">
      <alignment horizontal="center" vertical="center" wrapText="1"/>
    </xf>
    <xf numFmtId="0" fontId="3" fillId="0" borderId="59" xfId="0" applyFont="1" applyBorder="1" applyAlignment="1">
      <alignment horizontal="center" vertical="center" wrapText="1"/>
    </xf>
    <xf numFmtId="0" fontId="0" fillId="7" borderId="43" xfId="0" applyFill="1" applyBorder="1" applyProtection="1">
      <protection locked="0"/>
    </xf>
    <xf numFmtId="0" fontId="14" fillId="7" borderId="42" xfId="0" applyFont="1" applyFill="1" applyBorder="1" applyAlignment="1" applyProtection="1">
      <alignment horizontal="center" vertical="center" wrapText="1"/>
      <protection locked="0"/>
    </xf>
    <xf numFmtId="0" fontId="14" fillId="7" borderId="43" xfId="0" applyFont="1" applyFill="1" applyBorder="1" applyAlignment="1" applyProtection="1">
      <alignment horizontal="center" vertical="center" wrapText="1"/>
      <protection locked="0"/>
    </xf>
    <xf numFmtId="0" fontId="14" fillId="7" borderId="44" xfId="0" applyFont="1" applyFill="1" applyBorder="1" applyAlignment="1" applyProtection="1">
      <alignment horizontal="center" vertical="center" wrapText="1"/>
      <protection locked="0"/>
    </xf>
    <xf numFmtId="0" fontId="2" fillId="7" borderId="64" xfId="0" applyFont="1" applyFill="1" applyBorder="1" applyAlignment="1" applyProtection="1">
      <alignment horizontal="center"/>
      <protection locked="0"/>
    </xf>
    <xf numFmtId="0" fontId="2" fillId="7" borderId="65" xfId="0" applyFont="1" applyFill="1" applyBorder="1" applyAlignment="1" applyProtection="1">
      <alignment horizontal="center"/>
      <protection locked="0"/>
    </xf>
    <xf numFmtId="0" fontId="2" fillId="7" borderId="66" xfId="0" applyFont="1" applyFill="1" applyBorder="1" applyAlignment="1" applyProtection="1">
      <alignment horizontal="center"/>
      <protection locked="0"/>
    </xf>
    <xf numFmtId="0" fontId="5" fillId="0" borderId="45" xfId="0" applyFont="1" applyBorder="1" applyAlignment="1">
      <alignment horizontal="center"/>
    </xf>
    <xf numFmtId="0" fontId="5" fillId="0" borderId="46" xfId="0" applyFont="1" applyBorder="1" applyAlignment="1">
      <alignment horizontal="center"/>
    </xf>
    <xf numFmtId="0" fontId="5" fillId="0" borderId="47" xfId="0" applyFont="1" applyBorder="1" applyAlignment="1">
      <alignment horizontal="center"/>
    </xf>
    <xf numFmtId="0" fontId="3" fillId="7" borderId="40" xfId="0" applyFont="1" applyFill="1" applyBorder="1" applyAlignment="1" applyProtection="1">
      <alignment horizontal="right"/>
      <protection locked="0"/>
    </xf>
    <xf numFmtId="0" fontId="3" fillId="7" borderId="0" xfId="0" applyFont="1" applyFill="1" applyAlignment="1" applyProtection="1">
      <alignment horizontal="right"/>
      <protection locked="0"/>
    </xf>
    <xf numFmtId="0" fontId="0" fillId="7" borderId="38" xfId="0" applyFill="1" applyBorder="1" applyProtection="1">
      <protection locked="0"/>
    </xf>
    <xf numFmtId="0" fontId="0" fillId="7" borderId="0" xfId="0" applyFill="1" applyAlignment="1" applyProtection="1">
      <alignment vertical="top"/>
      <protection locked="0"/>
    </xf>
    <xf numFmtId="0" fontId="0" fillId="7" borderId="41" xfId="0" applyFill="1" applyBorder="1" applyAlignment="1" applyProtection="1">
      <alignment vertical="top"/>
      <protection locked="0"/>
    </xf>
    <xf numFmtId="0" fontId="7" fillId="0" borderId="45" xfId="0" applyFont="1" applyBorder="1" applyAlignment="1">
      <alignment horizontal="center"/>
    </xf>
    <xf numFmtId="0" fontId="7" fillId="0" borderId="47" xfId="0" applyFont="1" applyBorder="1" applyAlignment="1">
      <alignment horizontal="center"/>
    </xf>
  </cellXfs>
  <cellStyles count="1">
    <cellStyle name="Normal" xfId="0" builtinId="0"/>
  </cellStyles>
  <dxfs count="4">
    <dxf>
      <fill>
        <patternFill>
          <bgColor rgb="FFCCFFCC"/>
        </patternFill>
      </fill>
    </dxf>
    <dxf>
      <fill>
        <patternFill>
          <bgColor rgb="FFFFFFCC"/>
        </patternFill>
      </fill>
    </dxf>
    <dxf>
      <fill>
        <patternFill>
          <bgColor rgb="FFCCFFCC"/>
        </patternFill>
      </fill>
    </dxf>
    <dxf>
      <fill>
        <patternFill>
          <bgColor rgb="FFFFFFCC"/>
        </patternFill>
      </fill>
    </dxf>
  </dxfs>
  <tableStyles count="0" defaultTableStyle="TableStyleMedium9" defaultPivotStyle="PivotStyleLight16"/>
  <colors>
    <mruColors>
      <color rgb="FFFFFFCC"/>
      <color rgb="FFD27E7C"/>
      <color rgb="FFCF7573"/>
      <color rgb="FFCCFFCC"/>
      <color rgb="FFF5FBD5"/>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89248610711402"/>
          <c:y val="0.25159908241040824"/>
          <c:w val="0.7747198597342938"/>
          <c:h val="0.58603493973572696"/>
        </c:manualLayout>
      </c:layout>
      <c:lineChart>
        <c:grouping val="standard"/>
        <c:varyColors val="0"/>
        <c:ser>
          <c:idx val="1"/>
          <c:order val="0"/>
          <c:tx>
            <c:strRef>
              <c:f>'Step No 1'!$H$24</c:f>
              <c:strCache>
                <c:ptCount val="1"/>
                <c:pt idx="0">
                  <c:v>Hourly Percentage of Capacity</c:v>
                </c:pt>
              </c:strCache>
            </c:strRef>
          </c:tx>
          <c:marker>
            <c:symbol val="none"/>
          </c:marker>
          <c:cat>
            <c:numRef>
              <c:f>'Step No 1'!$G$25:$G$49</c:f>
              <c:numCache>
                <c:formatCode>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'Step No 1'!$H$25:$H$49</c:f>
              <c:numCache>
                <c:formatCode>0.00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0-393B-4D6E-B6BF-4F1D239C011E}"/>
            </c:ext>
          </c:extLst>
        </c:ser>
        <c:ser>
          <c:idx val="0"/>
          <c:order val="1"/>
          <c:tx>
            <c:strRef>
              <c:f>'Step No 1'!$I$24</c:f>
              <c:strCache>
                <c:ptCount val="1"/>
                <c:pt idx="0">
                  <c:v>Pace   Line</c:v>
                </c:pt>
              </c:strCache>
            </c:strRef>
          </c:tx>
          <c:cat>
            <c:numRef>
              <c:f>'Step No 1'!$G$25:$G$49</c:f>
              <c:numCache>
                <c:formatCode>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'Step No 1'!$I$25:$I$49</c:f>
              <c:numCache>
                <c:formatCode>0.00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1-393B-4D6E-B6BF-4F1D239C011E}"/>
            </c:ext>
          </c:extLst>
        </c:ser>
        <c:dLbls>
          <c:showLegendKey val="0"/>
          <c:showVal val="0"/>
          <c:showCatName val="0"/>
          <c:showSerName val="0"/>
          <c:showPercent val="0"/>
          <c:showBubbleSize val="0"/>
        </c:dLbls>
        <c:smooth val="0"/>
        <c:axId val="46955136"/>
        <c:axId val="46956928"/>
      </c:lineChart>
      <c:catAx>
        <c:axId val="46955136"/>
        <c:scaling>
          <c:orientation val="minMax"/>
        </c:scaling>
        <c:delete val="0"/>
        <c:axPos val="b"/>
        <c:majorGridlines/>
        <c:minorGridlines/>
        <c:numFmt formatCode="0" sourceLinked="1"/>
        <c:majorTickMark val="cross"/>
        <c:minorTickMark val="in"/>
        <c:tickLblPos val="nextTo"/>
        <c:crossAx val="46956928"/>
        <c:crosses val="autoZero"/>
        <c:auto val="0"/>
        <c:lblAlgn val="ctr"/>
        <c:lblOffset val="60"/>
        <c:tickLblSkip val="1"/>
        <c:tickMarkSkip val="2"/>
        <c:noMultiLvlLbl val="0"/>
      </c:catAx>
      <c:valAx>
        <c:axId val="46956928"/>
        <c:scaling>
          <c:orientation val="minMax"/>
          <c:max val="100"/>
          <c:min val="0"/>
        </c:scaling>
        <c:delete val="0"/>
        <c:axPos val="l"/>
        <c:majorGridlines/>
        <c:numFmt formatCode="0.00" sourceLinked="1"/>
        <c:majorTickMark val="cross"/>
        <c:minorTickMark val="in"/>
        <c:tickLblPos val="nextTo"/>
        <c:crossAx val="46955136"/>
        <c:crossesAt val="1"/>
        <c:crossBetween val="midCat"/>
        <c:majorUnit val="10"/>
        <c:minorUnit val="5"/>
      </c:valAx>
      <c:spPr>
        <a:gradFill>
          <a:gsLst>
            <a:gs pos="0">
              <a:srgbClr val="4F81BD">
                <a:tint val="66000"/>
                <a:satMod val="160000"/>
                <a:alpha val="35000"/>
              </a:srgbClr>
            </a:gs>
            <a:gs pos="50000">
              <a:srgbClr val="4F81BD">
                <a:tint val="44500"/>
                <a:satMod val="160000"/>
              </a:srgbClr>
            </a:gs>
            <a:gs pos="100000">
              <a:srgbClr val="4F81BD">
                <a:tint val="23500"/>
                <a:satMod val="160000"/>
              </a:srgbClr>
            </a:gs>
          </a:gsLst>
          <a:lin ang="5400000" scaled="0"/>
        </a:gradFill>
        <a:ln>
          <a:solidFill>
            <a:srgbClr val="4F81BD">
              <a:alpha val="78000"/>
            </a:srgbClr>
          </a:solidFill>
        </a:ln>
      </c:spPr>
    </c:plotArea>
    <c:legend>
      <c:legendPos val="r"/>
      <c:layout>
        <c:manualLayout>
          <c:xMode val="edge"/>
          <c:yMode val="edge"/>
          <c:x val="0.19166701687572762"/>
          <c:y val="0.14048320030502395"/>
          <c:w val="0.69518910741301065"/>
          <c:h val="7.5891324395261403E-2"/>
        </c:manualLayout>
      </c:layout>
      <c:overlay val="0"/>
    </c:legend>
    <c:plotVisOnly val="1"/>
    <c:dispBlanksAs val="gap"/>
    <c:showDLblsOverMax val="0"/>
  </c:chart>
  <c:spPr>
    <a:solidFill>
      <a:schemeClr val="bg1"/>
    </a:solidFill>
  </c:spPr>
  <c:printSettings>
    <c:headerFooter/>
    <c:pageMargins b="0.75000000000000022" l="0.70000000000000018" r="0.70000000000000018" t="0.75000000000000022" header="0.3000000000000001" footer="0.30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89248610711413"/>
          <c:y val="0.25159908241040824"/>
          <c:w val="0.77471985973429403"/>
          <c:h val="0.58603493973572662"/>
        </c:manualLayout>
      </c:layout>
      <c:lineChart>
        <c:grouping val="standard"/>
        <c:varyColors val="0"/>
        <c:ser>
          <c:idx val="1"/>
          <c:order val="0"/>
          <c:tx>
            <c:strRef>
              <c:f>'Step No 1'!$H$24</c:f>
              <c:strCache>
                <c:ptCount val="1"/>
                <c:pt idx="0">
                  <c:v>Hourly Percentage of Capacity</c:v>
                </c:pt>
              </c:strCache>
            </c:strRef>
          </c:tx>
          <c:marker>
            <c:symbol val="none"/>
          </c:marker>
          <c:cat>
            <c:numRef>
              <c:f>'Step No 1'!$G$25:$G$49</c:f>
              <c:numCache>
                <c:formatCode>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'Step No 1'!$H$25:$H$49</c:f>
              <c:numCache>
                <c:formatCode>0.00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0-93FF-4E16-9FD5-21DFAFB9BF7D}"/>
            </c:ext>
          </c:extLst>
        </c:ser>
        <c:ser>
          <c:idx val="0"/>
          <c:order val="1"/>
          <c:tx>
            <c:strRef>
              <c:f>'Step No 1'!$I$24</c:f>
              <c:strCache>
                <c:ptCount val="1"/>
                <c:pt idx="0">
                  <c:v>Pace   Line</c:v>
                </c:pt>
              </c:strCache>
            </c:strRef>
          </c:tx>
          <c:cat>
            <c:numRef>
              <c:f>'Step No 1'!$G$25:$G$49</c:f>
              <c:numCache>
                <c:formatCode>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'Step No 1'!$I$25:$I$49</c:f>
              <c:numCache>
                <c:formatCode>0.00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1-93FF-4E16-9FD5-21DFAFB9BF7D}"/>
            </c:ext>
          </c:extLst>
        </c:ser>
        <c:dLbls>
          <c:showLegendKey val="0"/>
          <c:showVal val="0"/>
          <c:showCatName val="0"/>
          <c:showSerName val="0"/>
          <c:showPercent val="0"/>
          <c:showBubbleSize val="0"/>
        </c:dLbls>
        <c:smooth val="0"/>
        <c:axId val="46001536"/>
        <c:axId val="46003328"/>
      </c:lineChart>
      <c:catAx>
        <c:axId val="46001536"/>
        <c:scaling>
          <c:orientation val="minMax"/>
        </c:scaling>
        <c:delete val="0"/>
        <c:axPos val="b"/>
        <c:majorGridlines/>
        <c:minorGridlines/>
        <c:numFmt formatCode="0" sourceLinked="1"/>
        <c:majorTickMark val="cross"/>
        <c:minorTickMark val="in"/>
        <c:tickLblPos val="nextTo"/>
        <c:crossAx val="46003328"/>
        <c:crosses val="autoZero"/>
        <c:auto val="0"/>
        <c:lblAlgn val="ctr"/>
        <c:lblOffset val="60"/>
        <c:tickLblSkip val="1"/>
        <c:tickMarkSkip val="2"/>
        <c:noMultiLvlLbl val="0"/>
      </c:catAx>
      <c:valAx>
        <c:axId val="46003328"/>
        <c:scaling>
          <c:orientation val="minMax"/>
          <c:max val="100"/>
          <c:min val="0"/>
        </c:scaling>
        <c:delete val="0"/>
        <c:axPos val="l"/>
        <c:majorGridlines/>
        <c:numFmt formatCode="0.00" sourceLinked="1"/>
        <c:majorTickMark val="cross"/>
        <c:minorTickMark val="in"/>
        <c:tickLblPos val="nextTo"/>
        <c:crossAx val="46001536"/>
        <c:crossesAt val="1"/>
        <c:crossBetween val="midCat"/>
        <c:majorUnit val="10"/>
        <c:minorUnit val="5"/>
      </c:valAx>
      <c:spPr>
        <a:gradFill>
          <a:gsLst>
            <a:gs pos="0">
              <a:srgbClr val="4F81BD">
                <a:tint val="66000"/>
                <a:satMod val="160000"/>
                <a:alpha val="35000"/>
              </a:srgbClr>
            </a:gs>
            <a:gs pos="50000">
              <a:srgbClr val="4F81BD">
                <a:tint val="44500"/>
                <a:satMod val="160000"/>
              </a:srgbClr>
            </a:gs>
            <a:gs pos="100000">
              <a:srgbClr val="4F81BD">
                <a:tint val="23500"/>
                <a:satMod val="160000"/>
              </a:srgbClr>
            </a:gs>
          </a:gsLst>
          <a:lin ang="5400000" scaled="0"/>
        </a:gradFill>
        <a:ln>
          <a:solidFill>
            <a:srgbClr val="4F81BD">
              <a:alpha val="78000"/>
            </a:srgbClr>
          </a:solidFill>
        </a:ln>
      </c:spPr>
    </c:plotArea>
    <c:legend>
      <c:legendPos val="r"/>
      <c:layout>
        <c:manualLayout>
          <c:xMode val="edge"/>
          <c:yMode val="edge"/>
          <c:x val="0.19166701687572768"/>
          <c:y val="0.14048320030502401"/>
          <c:w val="0.69518910741301065"/>
          <c:h val="7.5891324395261403E-2"/>
        </c:manualLayout>
      </c:layout>
      <c:overlay val="0"/>
    </c:legend>
    <c:plotVisOnly val="1"/>
    <c:dispBlanksAs val="gap"/>
    <c:showDLblsOverMax val="0"/>
  </c:chart>
  <c:spPr>
    <a:solidFill>
      <a:schemeClr val="bg1"/>
    </a:solidFill>
  </c:spPr>
  <c:printSettings>
    <c:headerFooter/>
    <c:pageMargins b="0.75000000000000044" l="0.7000000000000004" r="0.7000000000000004" t="0.75000000000000044" header="0.30000000000000021" footer="0.30000000000000021"/>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9</xdr:col>
      <xdr:colOff>235618</xdr:colOff>
      <xdr:row>3</xdr:row>
      <xdr:rowOff>193006</xdr:rowOff>
    </xdr:from>
    <xdr:to>
      <xdr:col>20</xdr:col>
      <xdr:colOff>121319</xdr:colOff>
      <xdr:row>26</xdr:row>
      <xdr:rowOff>29077</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0.18364</cdr:x>
      <cdr:y>0.03636</cdr:y>
    </cdr:from>
    <cdr:to>
      <cdr:x>0.90376</cdr:x>
      <cdr:y>0.13919</cdr:y>
    </cdr:to>
    <cdr:sp macro="" textlink="">
      <cdr:nvSpPr>
        <cdr:cNvPr id="2" name="TextBox 1"/>
        <cdr:cNvSpPr txBox="1"/>
      </cdr:nvSpPr>
      <cdr:spPr>
        <a:xfrm xmlns:a="http://schemas.openxmlformats.org/drawingml/2006/main">
          <a:off x="1210425" y="161739"/>
          <a:ext cx="4746535" cy="4573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2400"/>
            <a:t>Hourly Variation of Daily Traffic</a:t>
          </a:r>
        </a:p>
      </cdr:txBody>
    </cdr:sp>
  </cdr:relSizeAnchor>
  <cdr:relSizeAnchor xmlns:cdr="http://schemas.openxmlformats.org/drawingml/2006/chartDrawing">
    <cdr:from>
      <cdr:x>0.02312</cdr:x>
      <cdr:y>0.27837</cdr:y>
    </cdr:from>
    <cdr:to>
      <cdr:x>0.09971</cdr:x>
      <cdr:y>0.80942</cdr:y>
    </cdr:to>
    <cdr:sp macro="" textlink="">
      <cdr:nvSpPr>
        <cdr:cNvPr id="3" name="TextBox 2"/>
        <cdr:cNvSpPr txBox="1"/>
      </cdr:nvSpPr>
      <cdr:spPr>
        <a:xfrm xmlns:a="http://schemas.openxmlformats.org/drawingml/2006/main" rot="16200000">
          <a:off x="-776283" y="2166937"/>
          <a:ext cx="2362200" cy="50482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US" sz="1200" b="1"/>
            <a:t>Hourly Percentage of Capacity</a:t>
          </a:r>
        </a:p>
      </cdr:txBody>
    </cdr:sp>
  </cdr:relSizeAnchor>
  <cdr:relSizeAnchor xmlns:cdr="http://schemas.openxmlformats.org/drawingml/2006/chartDrawing">
    <cdr:from>
      <cdr:x>0.38716</cdr:x>
      <cdr:y>0.92505</cdr:y>
    </cdr:from>
    <cdr:to>
      <cdr:x>0.57393</cdr:x>
      <cdr:y>1</cdr:y>
    </cdr:to>
    <cdr:sp macro="" textlink="">
      <cdr:nvSpPr>
        <cdr:cNvPr id="4" name="TextBox 3"/>
        <cdr:cNvSpPr txBox="1"/>
      </cdr:nvSpPr>
      <cdr:spPr>
        <a:xfrm xmlns:a="http://schemas.openxmlformats.org/drawingml/2006/main">
          <a:off x="1895476" y="4114800"/>
          <a:ext cx="914400" cy="3333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0.43774</cdr:x>
      <cdr:y>0.90578</cdr:y>
    </cdr:from>
    <cdr:to>
      <cdr:x>0.62451</cdr:x>
      <cdr:y>0.96788</cdr:y>
    </cdr:to>
    <cdr:sp macro="" textlink="">
      <cdr:nvSpPr>
        <cdr:cNvPr id="5" name="TextBox 4"/>
        <cdr:cNvSpPr txBox="1"/>
      </cdr:nvSpPr>
      <cdr:spPr>
        <a:xfrm xmlns:a="http://schemas.openxmlformats.org/drawingml/2006/main">
          <a:off x="2143126" y="4029076"/>
          <a:ext cx="914400" cy="2762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US" sz="1200" b="1"/>
            <a:t>Hours</a:t>
          </a:r>
        </a:p>
      </cdr:txBody>
    </cdr:sp>
  </cdr:relSizeAnchor>
  <cdr:relSizeAnchor xmlns:cdr="http://schemas.openxmlformats.org/drawingml/2006/chartDrawing">
    <cdr:from>
      <cdr:x>0.67724</cdr:x>
      <cdr:y>0.26387</cdr:y>
    </cdr:from>
    <cdr:to>
      <cdr:x>0.93404</cdr:x>
      <cdr:y>0.44909</cdr:y>
    </cdr:to>
    <cdr:sp macro="" textlink="">
      <cdr:nvSpPr>
        <cdr:cNvPr id="12" name="TextBox 1"/>
        <cdr:cNvSpPr txBox="1"/>
      </cdr:nvSpPr>
      <cdr:spPr>
        <a:xfrm xmlns:a="http://schemas.openxmlformats.org/drawingml/2006/main">
          <a:off x="4478858" y="1173748"/>
          <a:ext cx="1698294" cy="823888"/>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900">
              <a:latin typeface="+mn-lt"/>
              <a:ea typeface="+mn-ea"/>
              <a:cs typeface="+mn-cs"/>
            </a:rPr>
            <a:t>May</a:t>
          </a:r>
          <a:r>
            <a:rPr lang="en-US" sz="900" baseline="0">
              <a:latin typeface="+mn-lt"/>
              <a:ea typeface="+mn-ea"/>
              <a:cs typeface="+mn-cs"/>
            </a:rPr>
            <a:t> </a:t>
          </a:r>
          <a:r>
            <a:rPr lang="en-US" sz="900">
              <a:latin typeface="+mn-lt"/>
              <a:ea typeface="+mn-ea"/>
              <a:cs typeface="+mn-cs"/>
            </a:rPr>
            <a:t>Begin Traffic Pacing</a:t>
          </a:r>
        </a:p>
        <a:p xmlns:a="http://schemas.openxmlformats.org/drawingml/2006/main">
          <a:pPr algn="ctr"/>
          <a:r>
            <a:rPr lang="en-US" sz="900">
              <a:latin typeface="+mn-lt"/>
              <a:ea typeface="+mn-ea"/>
              <a:cs typeface="+mn-cs"/>
            </a:rPr>
            <a:t>if</a:t>
          </a:r>
        </a:p>
        <a:p xmlns:a="http://schemas.openxmlformats.org/drawingml/2006/main">
          <a:pPr algn="ctr"/>
          <a:r>
            <a:rPr lang="en-US" sz="900">
              <a:latin typeface="+mn-lt"/>
              <a:ea typeface="+mn-ea"/>
              <a:cs typeface="+mn-cs"/>
            </a:rPr>
            <a:t>Hourly Percentage</a:t>
          </a:r>
          <a:r>
            <a:rPr lang="en-US" sz="900" baseline="0">
              <a:latin typeface="+mn-lt"/>
              <a:ea typeface="+mn-ea"/>
              <a:cs typeface="+mn-cs"/>
            </a:rPr>
            <a:t> of Capacity</a:t>
          </a:r>
        </a:p>
        <a:p xmlns:a="http://schemas.openxmlformats.org/drawingml/2006/main">
          <a:pPr algn="ctr"/>
          <a:r>
            <a:rPr lang="en-US" sz="900" baseline="0">
              <a:latin typeface="+mn-lt"/>
              <a:ea typeface="+mn-ea"/>
              <a:cs typeface="+mn-cs"/>
            </a:rPr>
            <a:t>is</a:t>
          </a:r>
        </a:p>
        <a:p xmlns:a="http://schemas.openxmlformats.org/drawingml/2006/main">
          <a:pPr algn="ctr"/>
          <a:r>
            <a:rPr lang="en-US" sz="900" baseline="0">
              <a:latin typeface="+mn-lt"/>
              <a:ea typeface="+mn-ea"/>
              <a:cs typeface="+mn-cs"/>
            </a:rPr>
            <a:t>BELOW Pace Line</a:t>
          </a:r>
          <a:endParaRPr lang="en-US" sz="900"/>
        </a:p>
      </cdr:txBody>
    </cdr:sp>
  </cdr:relSizeAnchor>
  <cdr:relSizeAnchor xmlns:cdr="http://schemas.openxmlformats.org/drawingml/2006/chartDrawing">
    <cdr:from>
      <cdr:x>0.18203</cdr:x>
      <cdr:y>0.26511</cdr:y>
    </cdr:from>
    <cdr:to>
      <cdr:x>0.44051</cdr:x>
      <cdr:y>0.45112</cdr:y>
    </cdr:to>
    <cdr:sp macro="" textlink="">
      <cdr:nvSpPr>
        <cdr:cNvPr id="13" name="TextBox 2"/>
        <cdr:cNvSpPr txBox="1"/>
      </cdr:nvSpPr>
      <cdr:spPr>
        <a:xfrm xmlns:a="http://schemas.openxmlformats.org/drawingml/2006/main">
          <a:off x="1203826" y="1179244"/>
          <a:ext cx="1709422" cy="827415"/>
        </a:xfrm>
        <a:prstGeom xmlns:a="http://schemas.openxmlformats.org/drawingml/2006/main" prst="rect">
          <a:avLst/>
        </a:prstGeom>
        <a:solidFill xmlns:a="http://schemas.openxmlformats.org/drawingml/2006/main">
          <a:sysClr val="window" lastClr="FFFFFF"/>
        </a:solidFill>
        <a:ln xmlns:a="http://schemas.openxmlformats.org/drawingml/2006/main">
          <a:solidFill>
            <a:schemeClr val="tx1"/>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900"/>
            <a:t>DO</a:t>
          </a:r>
          <a:r>
            <a:rPr lang="en-US" sz="900" baseline="0"/>
            <a:t> NOT</a:t>
          </a:r>
          <a:r>
            <a:rPr lang="en-US" sz="900"/>
            <a:t> Begin Traffic</a:t>
          </a:r>
          <a:r>
            <a:rPr lang="en-US" sz="900" baseline="0"/>
            <a:t> </a:t>
          </a:r>
          <a:r>
            <a:rPr lang="en-US" sz="900"/>
            <a:t>Pacing </a:t>
          </a:r>
        </a:p>
        <a:p xmlns:a="http://schemas.openxmlformats.org/drawingml/2006/main">
          <a:pPr algn="ctr"/>
          <a:r>
            <a:rPr lang="en-US" sz="900"/>
            <a:t>if</a:t>
          </a:r>
          <a:r>
            <a:rPr lang="en-US" sz="900" baseline="0"/>
            <a:t> </a:t>
          </a:r>
        </a:p>
        <a:p xmlns:a="http://schemas.openxmlformats.org/drawingml/2006/main">
          <a:pPr algn="ctr"/>
          <a:r>
            <a:rPr lang="en-US" sz="900" baseline="0"/>
            <a:t>Hourly Percentage of Capacity</a:t>
          </a:r>
        </a:p>
        <a:p xmlns:a="http://schemas.openxmlformats.org/drawingml/2006/main">
          <a:pPr algn="ctr"/>
          <a:r>
            <a:rPr lang="en-US" sz="900" baseline="0"/>
            <a:t> is </a:t>
          </a:r>
        </a:p>
        <a:p xmlns:a="http://schemas.openxmlformats.org/drawingml/2006/main">
          <a:pPr algn="ctr"/>
          <a:r>
            <a:rPr lang="en-US" sz="900" baseline="0"/>
            <a:t>ABOVE Pace Line</a:t>
          </a:r>
        </a:p>
        <a:p xmlns:a="http://schemas.openxmlformats.org/drawingml/2006/main">
          <a:pPr algn="ctr"/>
          <a:endParaRPr lang="en-US" sz="900"/>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31</xdr:row>
      <xdr:rowOff>0</xdr:rowOff>
    </xdr:from>
    <xdr:to>
      <xdr:col>11</xdr:col>
      <xdr:colOff>517359</xdr:colOff>
      <xdr:row>54</xdr:row>
      <xdr:rowOff>66676</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0.18364</cdr:x>
      <cdr:y>0.03636</cdr:y>
    </cdr:from>
    <cdr:to>
      <cdr:x>0.90376</cdr:x>
      <cdr:y>0.13919</cdr:y>
    </cdr:to>
    <cdr:sp macro="" textlink="">
      <cdr:nvSpPr>
        <cdr:cNvPr id="2" name="TextBox 1"/>
        <cdr:cNvSpPr txBox="1"/>
      </cdr:nvSpPr>
      <cdr:spPr>
        <a:xfrm xmlns:a="http://schemas.openxmlformats.org/drawingml/2006/main">
          <a:off x="1210425" y="161739"/>
          <a:ext cx="4746535" cy="4573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2400"/>
            <a:t>Hourly Variation of Daily Traffic</a:t>
          </a:r>
        </a:p>
      </cdr:txBody>
    </cdr:sp>
  </cdr:relSizeAnchor>
  <cdr:relSizeAnchor xmlns:cdr="http://schemas.openxmlformats.org/drawingml/2006/chartDrawing">
    <cdr:from>
      <cdr:x>0.02312</cdr:x>
      <cdr:y>0.27837</cdr:y>
    </cdr:from>
    <cdr:to>
      <cdr:x>0.09971</cdr:x>
      <cdr:y>0.80942</cdr:y>
    </cdr:to>
    <cdr:sp macro="" textlink="">
      <cdr:nvSpPr>
        <cdr:cNvPr id="3" name="TextBox 2"/>
        <cdr:cNvSpPr txBox="1"/>
      </cdr:nvSpPr>
      <cdr:spPr>
        <a:xfrm xmlns:a="http://schemas.openxmlformats.org/drawingml/2006/main" rot="16200000">
          <a:off x="-776283" y="2166937"/>
          <a:ext cx="2362200" cy="50482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US" sz="1200" b="1"/>
            <a:t>Hourly Percentage of Capacity</a:t>
          </a:r>
        </a:p>
      </cdr:txBody>
    </cdr:sp>
  </cdr:relSizeAnchor>
  <cdr:relSizeAnchor xmlns:cdr="http://schemas.openxmlformats.org/drawingml/2006/chartDrawing">
    <cdr:from>
      <cdr:x>0.38716</cdr:x>
      <cdr:y>0.92505</cdr:y>
    </cdr:from>
    <cdr:to>
      <cdr:x>0.57393</cdr:x>
      <cdr:y>1</cdr:y>
    </cdr:to>
    <cdr:sp macro="" textlink="">
      <cdr:nvSpPr>
        <cdr:cNvPr id="4" name="TextBox 3"/>
        <cdr:cNvSpPr txBox="1"/>
      </cdr:nvSpPr>
      <cdr:spPr>
        <a:xfrm xmlns:a="http://schemas.openxmlformats.org/drawingml/2006/main">
          <a:off x="1895476" y="4114800"/>
          <a:ext cx="914400" cy="3333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0.43774</cdr:x>
      <cdr:y>0.90578</cdr:y>
    </cdr:from>
    <cdr:to>
      <cdr:x>0.62451</cdr:x>
      <cdr:y>0.96788</cdr:y>
    </cdr:to>
    <cdr:sp macro="" textlink="">
      <cdr:nvSpPr>
        <cdr:cNvPr id="5" name="TextBox 4"/>
        <cdr:cNvSpPr txBox="1"/>
      </cdr:nvSpPr>
      <cdr:spPr>
        <a:xfrm xmlns:a="http://schemas.openxmlformats.org/drawingml/2006/main">
          <a:off x="2143126" y="4029076"/>
          <a:ext cx="914400" cy="2762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US" sz="1200" b="1"/>
            <a:t>Hours</a:t>
          </a:r>
        </a:p>
      </cdr:txBody>
    </cdr:sp>
  </cdr:relSizeAnchor>
  <cdr:relSizeAnchor xmlns:cdr="http://schemas.openxmlformats.org/drawingml/2006/chartDrawing">
    <cdr:from>
      <cdr:x>0.70302</cdr:x>
      <cdr:y>0.25804</cdr:y>
    </cdr:from>
    <cdr:to>
      <cdr:x>0.93908</cdr:x>
      <cdr:y>0.44325</cdr:y>
    </cdr:to>
    <cdr:sp macro="" textlink="">
      <cdr:nvSpPr>
        <cdr:cNvPr id="7" name="TextBox 6"/>
        <cdr:cNvSpPr txBox="1"/>
      </cdr:nvSpPr>
      <cdr:spPr>
        <a:xfrm xmlns:a="http://schemas.openxmlformats.org/drawingml/2006/main">
          <a:off x="5057776" y="1147787"/>
          <a:ext cx="1698294" cy="823888"/>
        </a:xfrm>
        <a:prstGeom xmlns:a="http://schemas.openxmlformats.org/drawingml/2006/main" prst="rect">
          <a:avLst/>
        </a:prstGeom>
        <a:solidFill xmlns:a="http://schemas.openxmlformats.org/drawingml/2006/main">
          <a:schemeClr val="bg1"/>
        </a:solidFill>
        <a:ln xmlns:a="http://schemas.openxmlformats.org/drawingml/2006/main">
          <a:solidFill>
            <a:schemeClr val="tx1"/>
          </a:solidFill>
        </a:ln>
      </cdr:spPr>
      <cdr:txBody>
        <a:bodyPr xmlns:a="http://schemas.openxmlformats.org/drawingml/2006/main" vertOverflow="clip" wrap="none" rtlCol="0"/>
        <a:lstStyle xmlns:a="http://schemas.openxmlformats.org/drawingml/2006/main"/>
        <a:p xmlns:a="http://schemas.openxmlformats.org/drawingml/2006/main">
          <a:pPr algn="ctr"/>
          <a:r>
            <a:rPr lang="en-US" sz="900">
              <a:latin typeface="+mn-lt"/>
              <a:ea typeface="+mn-ea"/>
              <a:cs typeface="+mn-cs"/>
            </a:rPr>
            <a:t>May Begin Traffic Pacing</a:t>
          </a:r>
        </a:p>
        <a:p xmlns:a="http://schemas.openxmlformats.org/drawingml/2006/main">
          <a:pPr algn="ctr"/>
          <a:r>
            <a:rPr lang="en-US" sz="900">
              <a:latin typeface="+mn-lt"/>
              <a:ea typeface="+mn-ea"/>
              <a:cs typeface="+mn-cs"/>
            </a:rPr>
            <a:t>if</a:t>
          </a:r>
        </a:p>
        <a:p xmlns:a="http://schemas.openxmlformats.org/drawingml/2006/main">
          <a:pPr algn="ctr"/>
          <a:r>
            <a:rPr lang="en-US" sz="900">
              <a:latin typeface="+mn-lt"/>
              <a:ea typeface="+mn-ea"/>
              <a:cs typeface="+mn-cs"/>
            </a:rPr>
            <a:t>Hourly Percentage</a:t>
          </a:r>
          <a:r>
            <a:rPr lang="en-US" sz="900" baseline="0">
              <a:latin typeface="+mn-lt"/>
              <a:ea typeface="+mn-ea"/>
              <a:cs typeface="+mn-cs"/>
            </a:rPr>
            <a:t> of Capacity</a:t>
          </a:r>
        </a:p>
        <a:p xmlns:a="http://schemas.openxmlformats.org/drawingml/2006/main">
          <a:pPr algn="ctr"/>
          <a:r>
            <a:rPr lang="en-US" sz="900" baseline="0">
              <a:latin typeface="+mn-lt"/>
              <a:ea typeface="+mn-ea"/>
              <a:cs typeface="+mn-cs"/>
            </a:rPr>
            <a:t>is</a:t>
          </a:r>
        </a:p>
        <a:p xmlns:a="http://schemas.openxmlformats.org/drawingml/2006/main">
          <a:pPr algn="ctr"/>
          <a:r>
            <a:rPr lang="en-US" sz="900" baseline="0">
              <a:latin typeface="+mn-lt"/>
              <a:ea typeface="+mn-ea"/>
              <a:cs typeface="+mn-cs"/>
            </a:rPr>
            <a:t>BELOW Pace Line</a:t>
          </a:r>
          <a:endParaRPr lang="en-US" sz="900"/>
        </a:p>
      </cdr:txBody>
    </cdr:sp>
  </cdr:relSizeAnchor>
  <cdr:relSizeAnchor xmlns:cdr="http://schemas.openxmlformats.org/drawingml/2006/chartDrawing">
    <cdr:from>
      <cdr:x>0.17812</cdr:x>
      <cdr:y>0.26153</cdr:y>
    </cdr:from>
    <cdr:to>
      <cdr:x>0.40861</cdr:x>
      <cdr:y>0.45831</cdr:y>
    </cdr:to>
    <cdr:sp macro="" textlink="">
      <cdr:nvSpPr>
        <cdr:cNvPr id="11" name="TextBox 10"/>
        <cdr:cNvSpPr txBox="1"/>
      </cdr:nvSpPr>
      <cdr:spPr>
        <a:xfrm xmlns:a="http://schemas.openxmlformats.org/drawingml/2006/main">
          <a:off x="1298769" y="1117496"/>
          <a:ext cx="1680651" cy="840843"/>
        </a:xfrm>
        <a:prstGeom xmlns:a="http://schemas.openxmlformats.org/drawingml/2006/main" prst="rect">
          <a:avLst/>
        </a:prstGeom>
        <a:solidFill xmlns:a="http://schemas.openxmlformats.org/drawingml/2006/main">
          <a:sysClr val="window" lastClr="FFFFFF"/>
        </a:solidFill>
        <a:ln xmlns:a="http://schemas.openxmlformats.org/drawingml/2006/main">
          <a:solidFill>
            <a:schemeClr val="tx1"/>
          </a:solidFill>
        </a:ln>
      </cdr:spPr>
      <cdr:txBody>
        <a:bodyPr xmlns:a="http://schemas.openxmlformats.org/drawingml/2006/main" vertOverflow="clip" wrap="none" rtlCol="0"/>
        <a:lstStyle xmlns:a="http://schemas.openxmlformats.org/drawingml/2006/main"/>
        <a:p xmlns:a="http://schemas.openxmlformats.org/drawingml/2006/main">
          <a:pPr algn="ctr"/>
          <a:r>
            <a:rPr lang="en-US" sz="900"/>
            <a:t>DO NOT Begin Traffic Pacing </a:t>
          </a:r>
        </a:p>
        <a:p xmlns:a="http://schemas.openxmlformats.org/drawingml/2006/main">
          <a:pPr algn="ctr"/>
          <a:r>
            <a:rPr lang="en-US" sz="900"/>
            <a:t>if</a:t>
          </a:r>
          <a:r>
            <a:rPr lang="en-US" sz="900" baseline="0"/>
            <a:t> </a:t>
          </a:r>
        </a:p>
        <a:p xmlns:a="http://schemas.openxmlformats.org/drawingml/2006/main">
          <a:pPr algn="ctr"/>
          <a:r>
            <a:rPr lang="en-US" sz="900" baseline="0"/>
            <a:t>Hourly Percentage of Capacity</a:t>
          </a:r>
        </a:p>
        <a:p xmlns:a="http://schemas.openxmlformats.org/drawingml/2006/main">
          <a:pPr algn="ctr"/>
          <a:r>
            <a:rPr lang="en-US" sz="900" baseline="0"/>
            <a:t> is </a:t>
          </a:r>
        </a:p>
        <a:p xmlns:a="http://schemas.openxmlformats.org/drawingml/2006/main">
          <a:pPr algn="ctr"/>
          <a:r>
            <a:rPr lang="en-US" sz="900" baseline="0"/>
            <a:t>ABOVE Pace Line</a:t>
          </a:r>
        </a:p>
        <a:p xmlns:a="http://schemas.openxmlformats.org/drawingml/2006/main">
          <a:pPr algn="ctr"/>
          <a:endParaRPr lang="en-US" sz="9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65"/>
  <sheetViews>
    <sheetView tabSelected="1" zoomScale="95" zoomScaleNormal="95" workbookViewId="0">
      <selection activeCell="H11" sqref="H11"/>
    </sheetView>
  </sheetViews>
  <sheetFormatPr defaultColWidth="9.140625" defaultRowHeight="15" x14ac:dyDescent="0.25"/>
  <cols>
    <col min="1" max="2" width="8.85546875"/>
    <col min="3" max="3" width="14.28515625" customWidth="1"/>
    <col min="4" max="4" width="15.85546875" customWidth="1"/>
    <col min="5" max="5" width="12.5703125" customWidth="1"/>
    <col min="6" max="6" width="13.28515625" customWidth="1"/>
    <col min="7" max="7" width="7.85546875" customWidth="1"/>
    <col min="8" max="8" width="12.28515625" customWidth="1"/>
    <col min="9" max="27" width="8.85546875"/>
    <col min="28" max="28" width="0" hidden="1" customWidth="1"/>
    <col min="29" max="30" width="8.85546875" hidden="1" customWidth="1"/>
    <col min="31" max="31" width="0" hidden="1" customWidth="1"/>
    <col min="32" max="43" width="8.85546875"/>
  </cols>
  <sheetData>
    <row r="1" spans="1:31" ht="21" x14ac:dyDescent="0.35">
      <c r="A1" s="113" t="s">
        <v>174</v>
      </c>
      <c r="B1" s="113"/>
      <c r="C1" s="113"/>
      <c r="D1" s="113"/>
      <c r="E1" s="113"/>
      <c r="F1" s="113"/>
      <c r="G1" s="113"/>
      <c r="H1" s="113"/>
      <c r="I1" s="113"/>
    </row>
    <row r="2" spans="1:31" ht="15.75" x14ac:dyDescent="0.25">
      <c r="A2" s="114" t="s">
        <v>175</v>
      </c>
      <c r="B2" s="114"/>
      <c r="C2" s="114"/>
      <c r="D2" s="114"/>
      <c r="E2" s="114"/>
      <c r="F2" s="114"/>
      <c r="G2" s="114"/>
      <c r="H2" s="114"/>
      <c r="I2" s="114"/>
    </row>
    <row r="3" spans="1:31" ht="15.75" thickBot="1" x14ac:dyDescent="0.3"/>
    <row r="4" spans="1:31" ht="44.25" customHeight="1" thickBot="1" x14ac:dyDescent="0.3">
      <c r="A4" s="104" t="s">
        <v>119</v>
      </c>
      <c r="B4" s="105"/>
      <c r="C4" s="105"/>
      <c r="D4" s="105"/>
      <c r="E4" s="105"/>
      <c r="F4" s="105"/>
      <c r="G4" s="105"/>
      <c r="H4" s="105"/>
      <c r="I4" s="106"/>
    </row>
    <row r="5" spans="1:31" ht="18" customHeight="1" x14ac:dyDescent="0.25">
      <c r="A5" s="23"/>
      <c r="B5" s="23"/>
      <c r="C5" s="23"/>
      <c r="D5" s="23"/>
      <c r="E5" s="23"/>
      <c r="F5" s="23"/>
      <c r="G5" s="23"/>
      <c r="H5" s="23"/>
    </row>
    <row r="6" spans="1:31" x14ac:dyDescent="0.25">
      <c r="AB6">
        <v>30</v>
      </c>
      <c r="AC6">
        <v>20</v>
      </c>
      <c r="AD6">
        <v>5</v>
      </c>
      <c r="AE6">
        <v>50</v>
      </c>
    </row>
    <row r="7" spans="1:31" ht="13.9" customHeight="1" thickBot="1" x14ac:dyDescent="0.3">
      <c r="AB7">
        <v>35</v>
      </c>
      <c r="AC7">
        <v>25</v>
      </c>
      <c r="AD7">
        <v>10</v>
      </c>
      <c r="AE7">
        <v>55</v>
      </c>
    </row>
    <row r="8" spans="1:31" ht="39.6" customHeight="1" thickBot="1" x14ac:dyDescent="0.35">
      <c r="C8" s="24" t="s">
        <v>0</v>
      </c>
      <c r="D8" s="25" t="s">
        <v>106</v>
      </c>
      <c r="E8" s="26" t="s">
        <v>0</v>
      </c>
      <c r="F8" s="25" t="s">
        <v>107</v>
      </c>
      <c r="J8" s="27"/>
      <c r="AB8">
        <v>40</v>
      </c>
      <c r="AC8">
        <v>30</v>
      </c>
      <c r="AD8">
        <v>15</v>
      </c>
      <c r="AE8">
        <v>60</v>
      </c>
    </row>
    <row r="9" spans="1:31" ht="15.75" thickTop="1" x14ac:dyDescent="0.25">
      <c r="C9" s="28" t="s">
        <v>3</v>
      </c>
      <c r="D9" s="15"/>
      <c r="E9" s="29" t="s">
        <v>34</v>
      </c>
      <c r="F9" s="15"/>
      <c r="AD9">
        <v>20</v>
      </c>
      <c r="AE9">
        <v>65</v>
      </c>
    </row>
    <row r="10" spans="1:31" x14ac:dyDescent="0.25">
      <c r="C10" s="30" t="s">
        <v>4</v>
      </c>
      <c r="D10" s="16"/>
      <c r="E10" s="31" t="s">
        <v>14</v>
      </c>
      <c r="F10" s="16"/>
      <c r="AD10">
        <v>25</v>
      </c>
      <c r="AE10">
        <v>70</v>
      </c>
    </row>
    <row r="11" spans="1:31" x14ac:dyDescent="0.25">
      <c r="C11" s="30" t="s">
        <v>2</v>
      </c>
      <c r="D11" s="16"/>
      <c r="E11" s="31" t="s">
        <v>15</v>
      </c>
      <c r="F11" s="16"/>
      <c r="AD11">
        <v>30</v>
      </c>
    </row>
    <row r="12" spans="1:31" x14ac:dyDescent="0.25">
      <c r="C12" s="30" t="s">
        <v>5</v>
      </c>
      <c r="D12" s="16"/>
      <c r="E12" s="31" t="s">
        <v>16</v>
      </c>
      <c r="F12" s="16"/>
    </row>
    <row r="13" spans="1:31" x14ac:dyDescent="0.25">
      <c r="C13" s="30" t="s">
        <v>6</v>
      </c>
      <c r="D13" s="16"/>
      <c r="E13" s="31" t="s">
        <v>17</v>
      </c>
      <c r="F13" s="16"/>
    </row>
    <row r="14" spans="1:31" x14ac:dyDescent="0.25">
      <c r="C14" s="30" t="s">
        <v>7</v>
      </c>
      <c r="D14" s="16"/>
      <c r="E14" s="31" t="s">
        <v>18</v>
      </c>
      <c r="F14" s="16"/>
    </row>
    <row r="15" spans="1:31" x14ac:dyDescent="0.25">
      <c r="C15" s="30" t="s">
        <v>8</v>
      </c>
      <c r="D15" s="16"/>
      <c r="E15" s="31" t="s">
        <v>19</v>
      </c>
      <c r="F15" s="16"/>
    </row>
    <row r="16" spans="1:31" x14ac:dyDescent="0.25">
      <c r="C16" s="30" t="s">
        <v>9</v>
      </c>
      <c r="D16" s="16"/>
      <c r="E16" s="31" t="s">
        <v>20</v>
      </c>
      <c r="F16" s="16"/>
    </row>
    <row r="17" spans="1:20" x14ac:dyDescent="0.25">
      <c r="C17" s="30" t="s">
        <v>10</v>
      </c>
      <c r="D17" s="16"/>
      <c r="E17" s="31" t="s">
        <v>21</v>
      </c>
      <c r="F17" s="16"/>
    </row>
    <row r="18" spans="1:20" x14ac:dyDescent="0.25">
      <c r="C18" s="30" t="s">
        <v>11</v>
      </c>
      <c r="D18" s="16"/>
      <c r="E18" s="31" t="s">
        <v>22</v>
      </c>
      <c r="F18" s="16"/>
    </row>
    <row r="19" spans="1:20" x14ac:dyDescent="0.25">
      <c r="C19" s="30" t="s">
        <v>12</v>
      </c>
      <c r="D19" s="16"/>
      <c r="E19" s="31" t="s">
        <v>23</v>
      </c>
      <c r="F19" s="16"/>
    </row>
    <row r="20" spans="1:20" ht="15.75" thickBot="1" x14ac:dyDescent="0.3">
      <c r="C20" s="32" t="s">
        <v>13</v>
      </c>
      <c r="D20" s="17"/>
      <c r="E20" s="33" t="s">
        <v>24</v>
      </c>
      <c r="F20" s="17"/>
    </row>
    <row r="21" spans="1:20" ht="15.75" thickBot="1" x14ac:dyDescent="0.3">
      <c r="C21" s="115" t="s">
        <v>108</v>
      </c>
      <c r="D21" s="116"/>
      <c r="E21" s="116"/>
      <c r="F21" s="117"/>
    </row>
    <row r="23" spans="1:20" ht="15.75" thickBot="1" x14ac:dyDescent="0.3">
      <c r="G23" s="118" t="s">
        <v>118</v>
      </c>
      <c r="H23" s="119"/>
      <c r="I23" s="120"/>
    </row>
    <row r="24" spans="1:20" ht="45.75" thickBot="1" x14ac:dyDescent="0.3">
      <c r="A24" s="34"/>
      <c r="B24" s="34"/>
      <c r="C24" s="35" t="s">
        <v>0</v>
      </c>
      <c r="D24" s="36" t="s">
        <v>36</v>
      </c>
      <c r="E24" s="37" t="s">
        <v>104</v>
      </c>
      <c r="F24" s="34"/>
      <c r="G24" s="38" t="s">
        <v>38</v>
      </c>
      <c r="H24" s="38" t="s">
        <v>37</v>
      </c>
      <c r="I24" s="38" t="s">
        <v>40</v>
      </c>
    </row>
    <row r="25" spans="1:20" ht="15.75" thickTop="1" x14ac:dyDescent="0.25">
      <c r="B25">
        <v>24</v>
      </c>
      <c r="C25" s="28" t="s">
        <v>3</v>
      </c>
      <c r="D25" s="39" t="e">
        <f>$D$9*$D$53*$G$53/$D$55</f>
        <v>#DIV/0!</v>
      </c>
      <c r="E25" s="40" t="e">
        <f t="shared" ref="E25:E48" si="0">D25/$D$57</f>
        <v>#DIV/0!</v>
      </c>
      <c r="F25" s="41"/>
      <c r="G25" s="42">
        <v>0</v>
      </c>
      <c r="H25" s="43" t="e">
        <f t="shared" ref="H25:H48" si="1">+E25*100</f>
        <v>#DIV/0!</v>
      </c>
      <c r="I25" s="43">
        <f>$D$61</f>
        <v>0</v>
      </c>
    </row>
    <row r="26" spans="1:20" x14ac:dyDescent="0.25">
      <c r="B26">
        <v>1</v>
      </c>
      <c r="C26" s="30" t="s">
        <v>4</v>
      </c>
      <c r="D26" s="42" t="e">
        <f>$D$10*$D$53*$G$53/$D$55</f>
        <v>#DIV/0!</v>
      </c>
      <c r="E26" s="44" t="e">
        <f t="shared" si="0"/>
        <v>#DIV/0!</v>
      </c>
      <c r="F26" s="22"/>
      <c r="G26" s="42">
        <v>1</v>
      </c>
      <c r="H26" s="43" t="e">
        <f t="shared" si="1"/>
        <v>#DIV/0!</v>
      </c>
      <c r="I26" s="43">
        <f t="shared" ref="I26:I49" si="2">$D$61</f>
        <v>0</v>
      </c>
    </row>
    <row r="27" spans="1:20" x14ac:dyDescent="0.25">
      <c r="B27">
        <v>2</v>
      </c>
      <c r="C27" s="30" t="s">
        <v>2</v>
      </c>
      <c r="D27" s="42" t="e">
        <f>$D$11*$D$53*$G$53/$D$55</f>
        <v>#DIV/0!</v>
      </c>
      <c r="E27" s="44" t="e">
        <f t="shared" si="0"/>
        <v>#DIV/0!</v>
      </c>
      <c r="F27" s="22"/>
      <c r="G27" s="42">
        <v>2</v>
      </c>
      <c r="H27" s="43" t="e">
        <f t="shared" si="1"/>
        <v>#DIV/0!</v>
      </c>
      <c r="I27" s="43">
        <f t="shared" si="2"/>
        <v>0</v>
      </c>
    </row>
    <row r="28" spans="1:20" s="45" customFormat="1" x14ac:dyDescent="0.25">
      <c r="A28"/>
      <c r="B28">
        <v>3</v>
      </c>
      <c r="C28" s="30" t="s">
        <v>5</v>
      </c>
      <c r="D28" s="42" t="e">
        <f>$D$12*$D$53*$G$53/$D$55</f>
        <v>#DIV/0!</v>
      </c>
      <c r="E28" s="44" t="e">
        <f t="shared" si="0"/>
        <v>#DIV/0!</v>
      </c>
      <c r="F28" s="22"/>
      <c r="G28" s="42">
        <v>3</v>
      </c>
      <c r="H28" s="43" t="e">
        <f t="shared" si="1"/>
        <v>#DIV/0!</v>
      </c>
      <c r="I28" s="43">
        <f t="shared" si="2"/>
        <v>0</v>
      </c>
      <c r="J28" s="34"/>
      <c r="K28" s="34"/>
      <c r="L28" s="34"/>
      <c r="M28" s="34"/>
      <c r="N28" s="34"/>
      <c r="O28" s="34"/>
      <c r="P28" s="34"/>
      <c r="Q28" s="34"/>
      <c r="R28" s="34"/>
      <c r="S28" s="34"/>
      <c r="T28" s="34"/>
    </row>
    <row r="29" spans="1:20" x14ac:dyDescent="0.25">
      <c r="B29">
        <v>4</v>
      </c>
      <c r="C29" s="30" t="s">
        <v>6</v>
      </c>
      <c r="D29" s="42" t="e">
        <f>$D$13*$D$53*$G$53/$D$55</f>
        <v>#DIV/0!</v>
      </c>
      <c r="E29" s="44" t="e">
        <f t="shared" si="0"/>
        <v>#DIV/0!</v>
      </c>
      <c r="F29" s="22"/>
      <c r="G29" s="42">
        <v>4</v>
      </c>
      <c r="H29" s="43" t="e">
        <f t="shared" si="1"/>
        <v>#DIV/0!</v>
      </c>
      <c r="I29" s="43">
        <f t="shared" si="2"/>
        <v>0</v>
      </c>
    </row>
    <row r="30" spans="1:20" x14ac:dyDescent="0.25">
      <c r="B30">
        <v>5</v>
      </c>
      <c r="C30" s="30" t="s">
        <v>7</v>
      </c>
      <c r="D30" s="42" t="e">
        <f>$D$14*$D$53*$G$53/$D$55</f>
        <v>#DIV/0!</v>
      </c>
      <c r="E30" s="44" t="e">
        <f t="shared" si="0"/>
        <v>#DIV/0!</v>
      </c>
      <c r="F30" s="22"/>
      <c r="G30" s="42">
        <v>5</v>
      </c>
      <c r="H30" s="43" t="e">
        <f t="shared" si="1"/>
        <v>#DIV/0!</v>
      </c>
      <c r="I30" s="43">
        <f t="shared" si="2"/>
        <v>0</v>
      </c>
    </row>
    <row r="31" spans="1:20" x14ac:dyDescent="0.25">
      <c r="B31">
        <v>6</v>
      </c>
      <c r="C31" s="30" t="s">
        <v>8</v>
      </c>
      <c r="D31" s="42" t="e">
        <f>$D$15*$D$53*$G$53/$D$55</f>
        <v>#DIV/0!</v>
      </c>
      <c r="E31" s="44" t="e">
        <f t="shared" si="0"/>
        <v>#DIV/0!</v>
      </c>
      <c r="F31" s="22"/>
      <c r="G31" s="42">
        <v>6</v>
      </c>
      <c r="H31" s="43" t="e">
        <f t="shared" si="1"/>
        <v>#DIV/0!</v>
      </c>
      <c r="I31" s="43">
        <f t="shared" si="2"/>
        <v>0</v>
      </c>
    </row>
    <row r="32" spans="1:20" x14ac:dyDescent="0.25">
      <c r="B32">
        <v>7</v>
      </c>
      <c r="C32" s="30" t="s">
        <v>9</v>
      </c>
      <c r="D32" s="42" t="e">
        <f>$D$16*$D$53*$G$53/$D$55</f>
        <v>#DIV/0!</v>
      </c>
      <c r="E32" s="44" t="e">
        <f t="shared" si="0"/>
        <v>#DIV/0!</v>
      </c>
      <c r="F32" s="22"/>
      <c r="G32" s="42">
        <v>7</v>
      </c>
      <c r="H32" s="43" t="e">
        <f t="shared" si="1"/>
        <v>#DIV/0!</v>
      </c>
      <c r="I32" s="43">
        <f t="shared" si="2"/>
        <v>0</v>
      </c>
    </row>
    <row r="33" spans="2:9" x14ac:dyDescent="0.25">
      <c r="B33">
        <v>8</v>
      </c>
      <c r="C33" s="30" t="s">
        <v>10</v>
      </c>
      <c r="D33" s="42" t="e">
        <f>$D$17*$D$53*$G$53/$D$55</f>
        <v>#DIV/0!</v>
      </c>
      <c r="E33" s="44" t="e">
        <f t="shared" si="0"/>
        <v>#DIV/0!</v>
      </c>
      <c r="F33" s="22"/>
      <c r="G33" s="42">
        <v>8</v>
      </c>
      <c r="H33" s="43" t="e">
        <f t="shared" si="1"/>
        <v>#DIV/0!</v>
      </c>
      <c r="I33" s="43">
        <f t="shared" si="2"/>
        <v>0</v>
      </c>
    </row>
    <row r="34" spans="2:9" x14ac:dyDescent="0.25">
      <c r="B34">
        <v>9</v>
      </c>
      <c r="C34" s="30" t="s">
        <v>11</v>
      </c>
      <c r="D34" s="42" t="e">
        <f>$D$18*$D$53*$G$53/$D$55</f>
        <v>#DIV/0!</v>
      </c>
      <c r="E34" s="44" t="e">
        <f t="shared" si="0"/>
        <v>#DIV/0!</v>
      </c>
      <c r="F34" s="22"/>
      <c r="G34" s="42">
        <v>9</v>
      </c>
      <c r="H34" s="43" t="e">
        <f t="shared" si="1"/>
        <v>#DIV/0!</v>
      </c>
      <c r="I34" s="43">
        <f t="shared" si="2"/>
        <v>0</v>
      </c>
    </row>
    <row r="35" spans="2:9" x14ac:dyDescent="0.25">
      <c r="B35">
        <v>10</v>
      </c>
      <c r="C35" s="30" t="s">
        <v>12</v>
      </c>
      <c r="D35" s="42" t="e">
        <f>$D$19*$D$53*$G$53/$D$55</f>
        <v>#DIV/0!</v>
      </c>
      <c r="E35" s="44" t="e">
        <f t="shared" si="0"/>
        <v>#DIV/0!</v>
      </c>
      <c r="F35" s="22"/>
      <c r="G35" s="42">
        <v>10</v>
      </c>
      <c r="H35" s="43" t="e">
        <f t="shared" si="1"/>
        <v>#DIV/0!</v>
      </c>
      <c r="I35" s="43">
        <f t="shared" si="2"/>
        <v>0</v>
      </c>
    </row>
    <row r="36" spans="2:9" x14ac:dyDescent="0.25">
      <c r="B36">
        <v>11</v>
      </c>
      <c r="C36" s="30" t="s">
        <v>13</v>
      </c>
      <c r="D36" s="42" t="e">
        <f>$D$20*$D$53*$G$53/$D$55</f>
        <v>#DIV/0!</v>
      </c>
      <c r="E36" s="44" t="e">
        <f t="shared" si="0"/>
        <v>#DIV/0!</v>
      </c>
      <c r="F36" s="22"/>
      <c r="G36" s="42">
        <v>11</v>
      </c>
      <c r="H36" s="43" t="e">
        <f t="shared" si="1"/>
        <v>#DIV/0!</v>
      </c>
      <c r="I36" s="43">
        <f t="shared" si="2"/>
        <v>0</v>
      </c>
    </row>
    <row r="37" spans="2:9" x14ac:dyDescent="0.25">
      <c r="B37">
        <v>12</v>
      </c>
      <c r="C37" s="30" t="s">
        <v>34</v>
      </c>
      <c r="D37" s="42" t="e">
        <f>$F$9*$D$53*$G$53/$D$55</f>
        <v>#DIV/0!</v>
      </c>
      <c r="E37" s="44" t="e">
        <f t="shared" si="0"/>
        <v>#DIV/0!</v>
      </c>
      <c r="G37" s="42">
        <v>12</v>
      </c>
      <c r="H37" s="43" t="e">
        <f t="shared" si="1"/>
        <v>#DIV/0!</v>
      </c>
      <c r="I37" s="43">
        <f t="shared" si="2"/>
        <v>0</v>
      </c>
    </row>
    <row r="38" spans="2:9" x14ac:dyDescent="0.25">
      <c r="B38">
        <v>13</v>
      </c>
      <c r="C38" s="46" t="s">
        <v>14</v>
      </c>
      <c r="D38" s="42" t="e">
        <f>$F$10*$D$53*$G$53/$D$55</f>
        <v>#DIV/0!</v>
      </c>
      <c r="E38" s="44" t="e">
        <f t="shared" si="0"/>
        <v>#DIV/0!</v>
      </c>
      <c r="G38" s="42">
        <v>13</v>
      </c>
      <c r="H38" s="43" t="e">
        <f t="shared" si="1"/>
        <v>#DIV/0!</v>
      </c>
      <c r="I38" s="43">
        <f t="shared" si="2"/>
        <v>0</v>
      </c>
    </row>
    <row r="39" spans="2:9" x14ac:dyDescent="0.25">
      <c r="B39">
        <v>14</v>
      </c>
      <c r="C39" s="46" t="s">
        <v>15</v>
      </c>
      <c r="D39" s="42" t="e">
        <f>$F$11*$D$53*$G$53/$D$55</f>
        <v>#DIV/0!</v>
      </c>
      <c r="E39" s="44" t="e">
        <f t="shared" si="0"/>
        <v>#DIV/0!</v>
      </c>
      <c r="G39" s="42">
        <v>14</v>
      </c>
      <c r="H39" s="43" t="e">
        <f t="shared" si="1"/>
        <v>#DIV/0!</v>
      </c>
      <c r="I39" s="43">
        <f t="shared" si="2"/>
        <v>0</v>
      </c>
    </row>
    <row r="40" spans="2:9" x14ac:dyDescent="0.25">
      <c r="B40">
        <v>15</v>
      </c>
      <c r="C40" s="46" t="s">
        <v>16</v>
      </c>
      <c r="D40" s="42" t="e">
        <f>$F$12*$D$53*$G$53/$D$55</f>
        <v>#DIV/0!</v>
      </c>
      <c r="E40" s="44" t="e">
        <f t="shared" si="0"/>
        <v>#DIV/0!</v>
      </c>
      <c r="G40" s="42">
        <v>15</v>
      </c>
      <c r="H40" s="43" t="e">
        <f t="shared" si="1"/>
        <v>#DIV/0!</v>
      </c>
      <c r="I40" s="43">
        <f t="shared" si="2"/>
        <v>0</v>
      </c>
    </row>
    <row r="41" spans="2:9" x14ac:dyDescent="0.25">
      <c r="B41">
        <v>16</v>
      </c>
      <c r="C41" s="46" t="s">
        <v>17</v>
      </c>
      <c r="D41" s="42" t="e">
        <f>$F$13*$D$53*$G$53/$D$55</f>
        <v>#DIV/0!</v>
      </c>
      <c r="E41" s="44" t="e">
        <f t="shared" si="0"/>
        <v>#DIV/0!</v>
      </c>
      <c r="G41" s="42">
        <v>16</v>
      </c>
      <c r="H41" s="43" t="e">
        <f t="shared" si="1"/>
        <v>#DIV/0!</v>
      </c>
      <c r="I41" s="43">
        <f t="shared" si="2"/>
        <v>0</v>
      </c>
    </row>
    <row r="42" spans="2:9" x14ac:dyDescent="0.25">
      <c r="B42">
        <v>17</v>
      </c>
      <c r="C42" s="46" t="s">
        <v>18</v>
      </c>
      <c r="D42" s="42" t="e">
        <f>$F$14*$D$53*$G$53/$D$55</f>
        <v>#DIV/0!</v>
      </c>
      <c r="E42" s="44" t="e">
        <f t="shared" si="0"/>
        <v>#DIV/0!</v>
      </c>
      <c r="G42" s="42">
        <v>17</v>
      </c>
      <c r="H42" s="43" t="e">
        <f t="shared" si="1"/>
        <v>#DIV/0!</v>
      </c>
      <c r="I42" s="43">
        <f t="shared" si="2"/>
        <v>0</v>
      </c>
    </row>
    <row r="43" spans="2:9" x14ac:dyDescent="0.25">
      <c r="B43">
        <v>18</v>
      </c>
      <c r="C43" s="46" t="s">
        <v>19</v>
      </c>
      <c r="D43" s="42" t="e">
        <f>$F$15*$D$53*$G$53/$D$55</f>
        <v>#DIV/0!</v>
      </c>
      <c r="E43" s="44" t="e">
        <f t="shared" si="0"/>
        <v>#DIV/0!</v>
      </c>
      <c r="G43" s="42">
        <v>18</v>
      </c>
      <c r="H43" s="43" t="e">
        <f t="shared" si="1"/>
        <v>#DIV/0!</v>
      </c>
      <c r="I43" s="43">
        <f t="shared" si="2"/>
        <v>0</v>
      </c>
    </row>
    <row r="44" spans="2:9" x14ac:dyDescent="0.25">
      <c r="B44">
        <v>19</v>
      </c>
      <c r="C44" s="46" t="s">
        <v>20</v>
      </c>
      <c r="D44" s="42" t="e">
        <f>$F$16*$D$53*$G$53/$D$55</f>
        <v>#DIV/0!</v>
      </c>
      <c r="E44" s="44" t="e">
        <f t="shared" si="0"/>
        <v>#DIV/0!</v>
      </c>
      <c r="G44" s="42">
        <v>19</v>
      </c>
      <c r="H44" s="43" t="e">
        <f t="shared" si="1"/>
        <v>#DIV/0!</v>
      </c>
      <c r="I44" s="43">
        <f t="shared" si="2"/>
        <v>0</v>
      </c>
    </row>
    <row r="45" spans="2:9" x14ac:dyDescent="0.25">
      <c r="B45">
        <v>20</v>
      </c>
      <c r="C45" s="46" t="s">
        <v>21</v>
      </c>
      <c r="D45" s="42" t="e">
        <f>$F$17*$D$53*$G$53/$D$55</f>
        <v>#DIV/0!</v>
      </c>
      <c r="E45" s="44" t="e">
        <f t="shared" si="0"/>
        <v>#DIV/0!</v>
      </c>
      <c r="G45" s="42">
        <v>20</v>
      </c>
      <c r="H45" s="43" t="e">
        <f t="shared" si="1"/>
        <v>#DIV/0!</v>
      </c>
      <c r="I45" s="43">
        <f t="shared" si="2"/>
        <v>0</v>
      </c>
    </row>
    <row r="46" spans="2:9" x14ac:dyDescent="0.25">
      <c r="B46">
        <v>21</v>
      </c>
      <c r="C46" s="46" t="s">
        <v>22</v>
      </c>
      <c r="D46" s="42" t="e">
        <f>$F$18*$D$53*$G$53/$D$55</f>
        <v>#DIV/0!</v>
      </c>
      <c r="E46" s="44" t="e">
        <f t="shared" si="0"/>
        <v>#DIV/0!</v>
      </c>
      <c r="G46" s="42">
        <v>21</v>
      </c>
      <c r="H46" s="43" t="e">
        <f t="shared" si="1"/>
        <v>#DIV/0!</v>
      </c>
      <c r="I46" s="43">
        <f t="shared" si="2"/>
        <v>0</v>
      </c>
    </row>
    <row r="47" spans="2:9" x14ac:dyDescent="0.25">
      <c r="B47">
        <v>22</v>
      </c>
      <c r="C47" s="46" t="s">
        <v>23</v>
      </c>
      <c r="D47" s="42" t="e">
        <f>$F$19*$D$53*$G$53/$D$55</f>
        <v>#DIV/0!</v>
      </c>
      <c r="E47" s="44" t="e">
        <f t="shared" si="0"/>
        <v>#DIV/0!</v>
      </c>
      <c r="G47" s="42">
        <v>22</v>
      </c>
      <c r="H47" s="43" t="e">
        <f t="shared" si="1"/>
        <v>#DIV/0!</v>
      </c>
      <c r="I47" s="43">
        <f t="shared" si="2"/>
        <v>0</v>
      </c>
    </row>
    <row r="48" spans="2:9" ht="15.75" thickBot="1" x14ac:dyDescent="0.3">
      <c r="B48">
        <v>23</v>
      </c>
      <c r="C48" s="47" t="s">
        <v>24</v>
      </c>
      <c r="D48" s="48" t="e">
        <f>$F$20*$D$53*$G$53/$D$55</f>
        <v>#DIV/0!</v>
      </c>
      <c r="E48" s="49" t="e">
        <f t="shared" si="0"/>
        <v>#DIV/0!</v>
      </c>
      <c r="G48" s="42">
        <v>23</v>
      </c>
      <c r="H48" s="43" t="e">
        <f t="shared" si="1"/>
        <v>#DIV/0!</v>
      </c>
      <c r="I48" s="43">
        <f t="shared" si="2"/>
        <v>0</v>
      </c>
    </row>
    <row r="49" spans="2:9" x14ac:dyDescent="0.25">
      <c r="C49" s="107" t="s">
        <v>105</v>
      </c>
      <c r="D49" s="108"/>
      <c r="E49" s="109"/>
      <c r="G49" s="42">
        <v>24</v>
      </c>
      <c r="H49" s="43" t="e">
        <f>+E25*100</f>
        <v>#DIV/0!</v>
      </c>
      <c r="I49" s="43">
        <f t="shared" si="2"/>
        <v>0</v>
      </c>
    </row>
    <row r="50" spans="2:9" ht="15.75" thickBot="1" x14ac:dyDescent="0.3">
      <c r="C50" s="110"/>
      <c r="D50" s="111"/>
      <c r="E50" s="112"/>
    </row>
    <row r="51" spans="2:9" x14ac:dyDescent="0.25">
      <c r="C51" s="50"/>
      <c r="D51" s="51"/>
      <c r="G51" s="52"/>
      <c r="H51" s="53"/>
      <c r="I51" s="53"/>
    </row>
    <row r="52" spans="2:9" ht="18" x14ac:dyDescent="0.35">
      <c r="C52" s="8" t="s">
        <v>29</v>
      </c>
      <c r="D52" t="s">
        <v>165</v>
      </c>
    </row>
    <row r="53" spans="2:9" ht="18" x14ac:dyDescent="0.35">
      <c r="C53" s="8" t="s">
        <v>33</v>
      </c>
      <c r="D53" s="54">
        <v>1</v>
      </c>
      <c r="F53" s="8" t="s">
        <v>25</v>
      </c>
      <c r="G53" s="54">
        <f>1+(+$D$54/100)*0.5</f>
        <v>1</v>
      </c>
    </row>
    <row r="54" spans="2:9" ht="18.75" x14ac:dyDescent="0.35">
      <c r="B54" s="55" t="s">
        <v>86</v>
      </c>
      <c r="C54" s="55" t="s">
        <v>89</v>
      </c>
      <c r="D54" s="18"/>
      <c r="F54" s="8"/>
      <c r="G54" s="54"/>
    </row>
    <row r="55" spans="2:9" ht="15.75" x14ac:dyDescent="0.25">
      <c r="B55" s="55" t="s">
        <v>44</v>
      </c>
      <c r="C55" s="56" t="s">
        <v>28</v>
      </c>
      <c r="D55" s="19"/>
    </row>
    <row r="56" spans="2:9" ht="18" x14ac:dyDescent="0.35">
      <c r="B56" s="8"/>
      <c r="C56" s="8" t="s">
        <v>26</v>
      </c>
      <c r="D56" t="s">
        <v>27</v>
      </c>
    </row>
    <row r="57" spans="2:9" x14ac:dyDescent="0.25">
      <c r="B57" s="8" t="s">
        <v>83</v>
      </c>
      <c r="C57" s="8" t="s">
        <v>30</v>
      </c>
      <c r="D57" s="51">
        <v>1600</v>
      </c>
      <c r="F57" s="8"/>
      <c r="G57" s="54"/>
    </row>
    <row r="58" spans="2:9" ht="18" x14ac:dyDescent="0.35">
      <c r="C58" s="8" t="s">
        <v>31</v>
      </c>
      <c r="D58" s="51" t="s">
        <v>32</v>
      </c>
      <c r="F58" s="8" t="s">
        <v>35</v>
      </c>
      <c r="G58" s="54" t="s">
        <v>87</v>
      </c>
    </row>
    <row r="59" spans="2:9" x14ac:dyDescent="0.25">
      <c r="F59" s="8"/>
      <c r="G59" s="57"/>
    </row>
    <row r="61" spans="2:9" ht="18.75" x14ac:dyDescent="0.3">
      <c r="C61" s="6" t="s">
        <v>39</v>
      </c>
      <c r="D61" s="20"/>
      <c r="E61" s="5" t="s">
        <v>49</v>
      </c>
    </row>
    <row r="62" spans="2:9" ht="18.75" x14ac:dyDescent="0.3">
      <c r="D62" s="58"/>
      <c r="E62" s="59"/>
    </row>
    <row r="63" spans="2:9" ht="20.25" x14ac:dyDescent="0.35">
      <c r="B63" s="55" t="s">
        <v>41</v>
      </c>
      <c r="C63" s="6" t="s">
        <v>146</v>
      </c>
      <c r="D63" s="21"/>
      <c r="E63" s="5" t="s">
        <v>77</v>
      </c>
    </row>
    <row r="64" spans="2:9" ht="20.25" x14ac:dyDescent="0.35">
      <c r="B64" s="55" t="s">
        <v>88</v>
      </c>
      <c r="C64" s="6" t="s">
        <v>147</v>
      </c>
      <c r="D64" s="21"/>
      <c r="E64" s="5" t="s">
        <v>76</v>
      </c>
    </row>
    <row r="65" spans="2:5" ht="20.25" x14ac:dyDescent="0.35">
      <c r="B65" s="55" t="s">
        <v>85</v>
      </c>
      <c r="C65" s="6" t="s">
        <v>148</v>
      </c>
      <c r="D65" s="21"/>
      <c r="E65" s="5" t="s">
        <v>77</v>
      </c>
    </row>
  </sheetData>
  <protectedRanges>
    <protectedRange sqref="D9:D20" name="Range1"/>
  </protectedRanges>
  <mergeCells count="6">
    <mergeCell ref="A4:I4"/>
    <mergeCell ref="C49:E50"/>
    <mergeCell ref="A1:I1"/>
    <mergeCell ref="A2:I2"/>
    <mergeCell ref="C21:F21"/>
    <mergeCell ref="G23:I23"/>
  </mergeCells>
  <conditionalFormatting sqref="E25:E48">
    <cfRule type="cellIs" dxfId="3" priority="3" operator="greaterThanOrEqual">
      <formula>$D$61/100</formula>
    </cfRule>
    <cfRule type="cellIs" dxfId="2" priority="4" operator="lessThan">
      <formula>$D$61/100</formula>
    </cfRule>
  </conditionalFormatting>
  <dataValidations count="4">
    <dataValidation type="list" allowBlank="1" showInputMessage="1" showErrorMessage="1" sqref="D63" xr:uid="{00000000-0002-0000-0000-000000000000}">
      <formula1>$AC$6:$AC$8</formula1>
    </dataValidation>
    <dataValidation type="list" allowBlank="1" showInputMessage="1" showErrorMessage="1" sqref="D64" xr:uid="{00000000-0002-0000-0000-000001000000}">
      <formula1>$AD$6:$AD$11</formula1>
    </dataValidation>
    <dataValidation type="list" allowBlank="1" showInputMessage="1" showErrorMessage="1" sqref="D65" xr:uid="{00000000-0002-0000-0000-000002000000}">
      <formula1>$AE$6:$AE$10</formula1>
    </dataValidation>
    <dataValidation type="list" allowBlank="1" showInputMessage="1" showErrorMessage="1" prompt="30 is recommended" sqref="D61" xr:uid="{00000000-0002-0000-0000-000003000000}">
      <formula1>$AB$6:$AB$8</formula1>
    </dataValidation>
  </dataValidations>
  <pageMargins left="0.36" right="0.33" top="0.44" bottom="0.37"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3"/>
  <sheetViews>
    <sheetView workbookViewId="0">
      <selection activeCell="J21" sqref="J21"/>
    </sheetView>
  </sheetViews>
  <sheetFormatPr defaultColWidth="9.140625" defaultRowHeight="15" x14ac:dyDescent="0.25"/>
  <cols>
    <col min="1" max="1" width="14" customWidth="1"/>
    <col min="2" max="2" width="12.85546875" customWidth="1"/>
    <col min="3" max="3" width="14.28515625" customWidth="1"/>
    <col min="6" max="6" width="10" customWidth="1"/>
    <col min="7" max="7" width="5" customWidth="1"/>
    <col min="8" max="8" width="8.85546875" customWidth="1"/>
  </cols>
  <sheetData>
    <row r="1" spans="1:11" ht="44.25" customHeight="1" thickBot="1" x14ac:dyDescent="0.3">
      <c r="A1" s="127" t="s">
        <v>109</v>
      </c>
      <c r="B1" s="128"/>
      <c r="C1" s="128"/>
      <c r="D1" s="128"/>
      <c r="E1" s="128"/>
      <c r="F1" s="128"/>
      <c r="G1" s="128"/>
      <c r="H1" s="128"/>
      <c r="I1" s="128"/>
      <c r="J1" s="128"/>
      <c r="K1" s="129"/>
    </row>
    <row r="2" spans="1:11" ht="16.149999999999999" customHeight="1" x14ac:dyDescent="0.25">
      <c r="B2" s="122"/>
      <c r="C2" s="122"/>
      <c r="D2" s="122"/>
      <c r="E2" s="122"/>
      <c r="F2" s="122"/>
      <c r="G2" s="122"/>
      <c r="H2" s="122"/>
      <c r="I2" s="122"/>
      <c r="J2" s="122"/>
      <c r="K2" s="122"/>
    </row>
    <row r="4" spans="1:11" ht="19.5" x14ac:dyDescent="0.35">
      <c r="B4" s="8" t="s">
        <v>47</v>
      </c>
      <c r="C4" t="s">
        <v>52</v>
      </c>
      <c r="G4" s="6" t="s">
        <v>47</v>
      </c>
      <c r="H4" s="7" t="e">
        <f>'Step No 1'!D63*('Step No 1'!D64/60)*('Step No 1'!D63/('Step No 1'!D65-'Step No 1'!D63)+1)</f>
        <v>#DIV/0!</v>
      </c>
      <c r="I4" s="5" t="s">
        <v>50</v>
      </c>
    </row>
    <row r="7" spans="1:11" ht="15.75" thickBot="1" x14ac:dyDescent="0.3"/>
    <row r="8" spans="1:11" ht="31.5" customHeight="1" thickBot="1" x14ac:dyDescent="0.3">
      <c r="A8" s="124" t="s">
        <v>110</v>
      </c>
      <c r="B8" s="125"/>
      <c r="C8" s="125"/>
      <c r="D8" s="125"/>
      <c r="E8" s="125"/>
      <c r="F8" s="125"/>
      <c r="G8" s="125"/>
      <c r="H8" s="125"/>
      <c r="I8" s="125"/>
      <c r="J8" s="125"/>
      <c r="K8" s="126"/>
    </row>
    <row r="11" spans="1:11" ht="18" x14ac:dyDescent="0.35">
      <c r="B11" s="8" t="s">
        <v>51</v>
      </c>
      <c r="C11" s="8" t="s">
        <v>96</v>
      </c>
      <c r="D11" s="3" t="e">
        <f t="array" ref="D11">MAX(IF('Step No 1'!E25:E48&lt;=('Step No 1'!D61/100),'Step No 1'!D25:D48))</f>
        <v>#DIV/0!</v>
      </c>
      <c r="E11" s="123" t="s">
        <v>95</v>
      </c>
      <c r="F11" s="123"/>
      <c r="G11" s="123"/>
      <c r="H11" s="123"/>
      <c r="I11" s="123"/>
      <c r="J11" s="123"/>
      <c r="K11" s="123"/>
    </row>
    <row r="13" spans="1:11" ht="18" x14ac:dyDescent="0.35">
      <c r="B13" s="8" t="s">
        <v>53</v>
      </c>
      <c r="C13" s="8" t="s">
        <v>58</v>
      </c>
      <c r="D13" s="1" t="e">
        <f>+D11/'Step No 1'!D65</f>
        <v>#DIV/0!</v>
      </c>
      <c r="E13" t="s">
        <v>60</v>
      </c>
    </row>
    <row r="15" spans="1:11" ht="18" customHeight="1" x14ac:dyDescent="0.35">
      <c r="B15" s="8" t="s">
        <v>54</v>
      </c>
      <c r="C15">
        <v>1240</v>
      </c>
      <c r="D15" t="s">
        <v>97</v>
      </c>
      <c r="E15" t="s">
        <v>98</v>
      </c>
    </row>
    <row r="17" spans="2:9" ht="18" x14ac:dyDescent="0.35">
      <c r="B17" s="8" t="s">
        <v>55</v>
      </c>
      <c r="C17" s="8" t="s">
        <v>59</v>
      </c>
      <c r="D17" s="1" t="e">
        <f>+C15/'Step No 1'!D63</f>
        <v>#DIV/0!</v>
      </c>
      <c r="E17" t="s">
        <v>60</v>
      </c>
    </row>
    <row r="19" spans="2:9" ht="18" x14ac:dyDescent="0.35">
      <c r="B19" s="8" t="s">
        <v>57</v>
      </c>
      <c r="C19" s="121" t="s">
        <v>61</v>
      </c>
      <c r="D19" s="121"/>
      <c r="E19" s="121"/>
      <c r="F19" s="121"/>
      <c r="G19" s="121"/>
      <c r="H19" s="1" t="e">
        <f>(+C15-D11)/(D17-D13)</f>
        <v>#DIV/0!</v>
      </c>
      <c r="I19" t="s">
        <v>62</v>
      </c>
    </row>
    <row r="20" spans="2:9" x14ac:dyDescent="0.25">
      <c r="B20" s="8"/>
    </row>
    <row r="21" spans="2:9" ht="18" x14ac:dyDescent="0.35">
      <c r="B21" s="8" t="s">
        <v>56</v>
      </c>
      <c r="C21" s="8" t="s">
        <v>63</v>
      </c>
      <c r="D21" s="2" t="e">
        <f>'Step No 1'!D63-H19</f>
        <v>#DIV/0!</v>
      </c>
      <c r="E21" t="s">
        <v>62</v>
      </c>
    </row>
    <row r="22" spans="2:9" x14ac:dyDescent="0.25">
      <c r="B22" s="8"/>
    </row>
    <row r="23" spans="2:9" ht="20.25" x14ac:dyDescent="0.35">
      <c r="B23" s="6" t="s">
        <v>93</v>
      </c>
      <c r="C23" s="5" t="s">
        <v>94</v>
      </c>
      <c r="D23" s="7" t="e">
        <f>+D21*(H4/'Step No 1'!D63)</f>
        <v>#DIV/0!</v>
      </c>
      <c r="E23" s="5" t="s">
        <v>64</v>
      </c>
    </row>
  </sheetData>
  <mergeCells count="5">
    <mergeCell ref="C19:G19"/>
    <mergeCell ref="B2:K2"/>
    <mergeCell ref="E11:K11"/>
    <mergeCell ref="A8:K8"/>
    <mergeCell ref="A1:K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1"/>
  <sheetViews>
    <sheetView workbookViewId="0">
      <selection activeCell="G22" sqref="G22"/>
    </sheetView>
  </sheetViews>
  <sheetFormatPr defaultColWidth="9.140625" defaultRowHeight="15" x14ac:dyDescent="0.25"/>
  <cols>
    <col min="2" max="2" width="10.42578125" bestFit="1" customWidth="1"/>
    <col min="3" max="3" width="19.7109375" customWidth="1"/>
    <col min="4" max="4" width="10.85546875" customWidth="1"/>
    <col min="5" max="5" width="9.7109375" customWidth="1"/>
    <col min="6" max="6" width="8.42578125" customWidth="1"/>
    <col min="7" max="7" width="29.7109375" customWidth="1"/>
    <col min="8" max="8" width="10" customWidth="1"/>
    <col min="9" max="9" width="4" customWidth="1"/>
    <col min="12" max="12" width="15.5703125" customWidth="1"/>
    <col min="14" max="14" width="8.42578125" bestFit="1" customWidth="1"/>
  </cols>
  <sheetData>
    <row r="1" spans="1:10" ht="30.6" customHeight="1" thickBot="1" x14ac:dyDescent="0.3">
      <c r="A1" s="130" t="s">
        <v>111</v>
      </c>
      <c r="B1" s="131"/>
      <c r="C1" s="131"/>
      <c r="D1" s="131"/>
      <c r="E1" s="131"/>
      <c r="F1" s="131"/>
      <c r="G1" s="131"/>
      <c r="H1" s="131"/>
      <c r="I1" s="131"/>
      <c r="J1" s="133"/>
    </row>
    <row r="4" spans="1:10" ht="18" x14ac:dyDescent="0.35">
      <c r="B4" s="8" t="s">
        <v>65</v>
      </c>
      <c r="C4">
        <v>1600</v>
      </c>
      <c r="D4" t="s">
        <v>103</v>
      </c>
      <c r="H4" s="8"/>
      <c r="I4" s="1"/>
    </row>
    <row r="6" spans="1:10" ht="18" customHeight="1" x14ac:dyDescent="0.35">
      <c r="B6" s="8" t="s">
        <v>66</v>
      </c>
      <c r="C6" s="8" t="s">
        <v>67</v>
      </c>
      <c r="D6" s="8" t="s">
        <v>69</v>
      </c>
      <c r="E6" s="22">
        <v>53</v>
      </c>
      <c r="F6" s="135" t="s">
        <v>112</v>
      </c>
      <c r="G6" s="135"/>
      <c r="H6" s="8" t="s">
        <v>69</v>
      </c>
      <c r="I6" s="4">
        <f>IF('Step No 1'!D65=70,'Steps No 4 &amp; 5'!E6,'Steps No 4 &amp; 5'!E7)</f>
        <v>50</v>
      </c>
      <c r="J6" t="s">
        <v>84</v>
      </c>
    </row>
    <row r="7" spans="1:10" ht="18" x14ac:dyDescent="0.35">
      <c r="D7" s="8" t="s">
        <v>70</v>
      </c>
      <c r="E7" s="22">
        <v>50</v>
      </c>
      <c r="F7" s="135" t="s">
        <v>113</v>
      </c>
      <c r="G7" s="135"/>
      <c r="H7" s="8" t="s">
        <v>66</v>
      </c>
      <c r="I7" s="3">
        <f>+$C$4/I6</f>
        <v>32</v>
      </c>
      <c r="J7" t="s">
        <v>71</v>
      </c>
    </row>
    <row r="9" spans="1:10" ht="18" customHeight="1" x14ac:dyDescent="0.35">
      <c r="B9" s="8" t="s">
        <v>74</v>
      </c>
      <c r="C9" s="134" t="s">
        <v>68</v>
      </c>
      <c r="D9" s="134"/>
      <c r="E9" s="134"/>
      <c r="F9" s="1" t="e">
        <f>(+C4-'Steps No 2 &amp; 3'!C15)/(I7-'Steps No 2 &amp; 3'!D17)</f>
        <v>#DIV/0!</v>
      </c>
      <c r="G9" t="s">
        <v>62</v>
      </c>
    </row>
    <row r="10" spans="1:10" x14ac:dyDescent="0.25">
      <c r="B10" s="8"/>
    </row>
    <row r="11" spans="1:10" ht="18" x14ac:dyDescent="0.35">
      <c r="B11" s="8" t="s">
        <v>72</v>
      </c>
      <c r="C11" s="8" t="s">
        <v>73</v>
      </c>
      <c r="D11" s="2" t="e">
        <f>+'Steps No 2 &amp; 3'!H19-F9</f>
        <v>#DIV/0!</v>
      </c>
      <c r="E11" t="s">
        <v>62</v>
      </c>
    </row>
    <row r="12" spans="1:10" x14ac:dyDescent="0.25">
      <c r="B12" s="8"/>
    </row>
    <row r="13" spans="1:10" ht="20.25" x14ac:dyDescent="0.35">
      <c r="B13" s="6" t="s">
        <v>99</v>
      </c>
      <c r="C13" s="5" t="s">
        <v>100</v>
      </c>
      <c r="D13" s="7" t="e">
        <f>(+'Steps No 2 &amp; 3'!D23/'Steps No 4 &amp; 5'!D11)*60</f>
        <v>#DIV/0!</v>
      </c>
      <c r="E13" s="5" t="s">
        <v>76</v>
      </c>
      <c r="F13" s="5"/>
    </row>
    <row r="17" spans="1:10" ht="15.75" thickBot="1" x14ac:dyDescent="0.3"/>
    <row r="18" spans="1:10" ht="32.450000000000003" customHeight="1" thickBot="1" x14ac:dyDescent="0.3">
      <c r="A18" s="130" t="s">
        <v>114</v>
      </c>
      <c r="B18" s="131"/>
      <c r="C18" s="131"/>
      <c r="D18" s="131"/>
      <c r="E18" s="131"/>
      <c r="F18" s="131"/>
      <c r="G18" s="131"/>
      <c r="H18" s="131"/>
      <c r="I18" s="131"/>
      <c r="J18" s="132"/>
    </row>
    <row r="21" spans="1:10" ht="20.25" x14ac:dyDescent="0.35">
      <c r="B21" s="6" t="s">
        <v>101</v>
      </c>
      <c r="C21" s="5" t="s">
        <v>102</v>
      </c>
      <c r="D21" s="7" t="e">
        <f>(('Steps No 2 &amp; 3'!H4/'Step No 1'!D63)*60)+D13</f>
        <v>#DIV/0!</v>
      </c>
      <c r="E21" s="5" t="s">
        <v>76</v>
      </c>
      <c r="F21" s="5"/>
    </row>
  </sheetData>
  <mergeCells count="5">
    <mergeCell ref="A18:J18"/>
    <mergeCell ref="A1:J1"/>
    <mergeCell ref="C9:E9"/>
    <mergeCell ref="F6:G6"/>
    <mergeCell ref="F7:G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57"/>
  <sheetViews>
    <sheetView showGridLines="0" zoomScaleNormal="100" workbookViewId="0">
      <selection activeCell="K30" sqref="K30"/>
    </sheetView>
  </sheetViews>
  <sheetFormatPr defaultColWidth="9.140625" defaultRowHeight="15" x14ac:dyDescent="0.25"/>
  <cols>
    <col min="1" max="1" width="14.140625" customWidth="1"/>
    <col min="2" max="3" width="10.85546875" customWidth="1"/>
    <col min="4" max="4" width="11.85546875" customWidth="1"/>
    <col min="6" max="6" width="11.28515625" customWidth="1"/>
    <col min="7" max="7" width="11.7109375" customWidth="1"/>
  </cols>
  <sheetData>
    <row r="1" spans="1:13" ht="48" thickTop="1" thickBot="1" x14ac:dyDescent="0.75">
      <c r="A1" s="156" t="s">
        <v>176</v>
      </c>
      <c r="B1" s="157"/>
      <c r="C1" s="157"/>
      <c r="D1" s="157"/>
      <c r="E1" s="157"/>
      <c r="F1" s="157"/>
      <c r="G1" s="157"/>
      <c r="H1" s="157"/>
      <c r="I1" s="157"/>
      <c r="J1" s="157"/>
      <c r="K1" s="157"/>
      <c r="L1" s="157"/>
      <c r="M1" s="158"/>
    </row>
    <row r="2" spans="1:13" ht="18.600000000000001" customHeight="1" thickTop="1" thickBot="1" x14ac:dyDescent="0.35">
      <c r="A2" s="153" t="s">
        <v>116</v>
      </c>
      <c r="B2" s="154"/>
      <c r="C2" s="154"/>
      <c r="D2" s="154"/>
      <c r="E2" s="154"/>
      <c r="F2" s="154"/>
      <c r="G2" s="154"/>
      <c r="H2" s="154"/>
      <c r="I2" s="154"/>
      <c r="J2" s="154"/>
      <c r="K2" s="154"/>
      <c r="L2" s="154"/>
      <c r="M2" s="155"/>
    </row>
    <row r="3" spans="1:13" ht="42" customHeight="1" thickBot="1" x14ac:dyDescent="0.3">
      <c r="A3" s="150"/>
      <c r="B3" s="151"/>
      <c r="C3" s="151"/>
      <c r="D3" s="151"/>
      <c r="E3" s="151"/>
      <c r="F3" s="151"/>
      <c r="G3" s="151"/>
      <c r="H3" s="151"/>
      <c r="I3" s="151"/>
      <c r="J3" s="151"/>
      <c r="K3" s="151"/>
      <c r="L3" s="151"/>
      <c r="M3" s="152"/>
    </row>
    <row r="4" spans="1:13" ht="15" customHeight="1" thickTop="1" x14ac:dyDescent="0.25">
      <c r="A4" s="159" t="s">
        <v>82</v>
      </c>
      <c r="B4" s="160"/>
      <c r="C4" s="161"/>
      <c r="D4" s="161"/>
      <c r="E4" s="161"/>
      <c r="F4" s="102" t="s">
        <v>90</v>
      </c>
      <c r="G4" s="162"/>
      <c r="H4" s="162"/>
      <c r="I4" s="162"/>
      <c r="J4" s="162"/>
      <c r="K4" s="162"/>
      <c r="L4" s="162"/>
      <c r="M4" s="163"/>
    </row>
    <row r="5" spans="1:13" ht="15" customHeight="1" thickBot="1" x14ac:dyDescent="0.3">
      <c r="A5" s="103"/>
      <c r="B5" s="102" t="s">
        <v>115</v>
      </c>
      <c r="C5" s="149"/>
      <c r="D5" s="149"/>
      <c r="E5" s="149"/>
      <c r="F5" s="102"/>
      <c r="G5" s="162"/>
      <c r="H5" s="162"/>
      <c r="I5" s="162"/>
      <c r="J5" s="162"/>
      <c r="K5" s="162"/>
      <c r="L5" s="162"/>
      <c r="M5" s="163"/>
    </row>
    <row r="6" spans="1:13" ht="16.5" thickTop="1" thickBot="1" x14ac:dyDescent="0.3">
      <c r="A6" s="60"/>
      <c r="B6" s="61"/>
      <c r="C6" s="61"/>
      <c r="D6" s="61"/>
      <c r="E6" s="61"/>
      <c r="F6" s="61"/>
      <c r="G6" s="61"/>
      <c r="H6" s="61"/>
      <c r="I6" s="61"/>
      <c r="J6" s="61"/>
      <c r="K6" s="61"/>
      <c r="L6" s="61"/>
      <c r="M6" s="62"/>
    </row>
    <row r="7" spans="1:13" ht="15" customHeight="1" thickTop="1" x14ac:dyDescent="0.25">
      <c r="A7" s="63"/>
      <c r="B7" s="143" t="s">
        <v>42</v>
      </c>
      <c r="C7" s="144"/>
      <c r="D7" s="64">
        <f>+'Step No 1'!D65</f>
        <v>0</v>
      </c>
      <c r="E7" s="65" t="s">
        <v>77</v>
      </c>
      <c r="H7" s="139" t="s">
        <v>44</v>
      </c>
      <c r="I7" s="140"/>
      <c r="J7" s="66">
        <f>+'Step No 1'!D55</f>
        <v>0</v>
      </c>
      <c r="K7" s="67"/>
      <c r="M7" s="68"/>
    </row>
    <row r="8" spans="1:13" ht="15.75" thickBot="1" x14ac:dyDescent="0.3">
      <c r="A8" s="63"/>
      <c r="B8" s="145" t="s">
        <v>41</v>
      </c>
      <c r="C8" s="146"/>
      <c r="D8" s="69">
        <f>+'Step No 1'!D63</f>
        <v>0</v>
      </c>
      <c r="E8" s="70" t="s">
        <v>77</v>
      </c>
      <c r="H8" s="141" t="s">
        <v>45</v>
      </c>
      <c r="I8" s="142"/>
      <c r="J8" s="71">
        <f>+'Step No 1'!D54</f>
        <v>0</v>
      </c>
      <c r="K8" s="72" t="s">
        <v>48</v>
      </c>
      <c r="M8" s="68"/>
    </row>
    <row r="9" spans="1:13" ht="15.75" thickTop="1" x14ac:dyDescent="0.25">
      <c r="A9" s="63"/>
      <c r="B9" s="145" t="s">
        <v>43</v>
      </c>
      <c r="C9" s="146"/>
      <c r="D9" s="69">
        <f>+'Step No 1'!D64</f>
        <v>0</v>
      </c>
      <c r="E9" s="70" t="s">
        <v>76</v>
      </c>
      <c r="H9" s="73"/>
      <c r="M9" s="68"/>
    </row>
    <row r="10" spans="1:13" x14ac:dyDescent="0.25">
      <c r="A10" s="63"/>
      <c r="B10" s="74"/>
      <c r="C10" s="31"/>
      <c r="D10" s="75"/>
      <c r="E10" s="70"/>
      <c r="M10" s="68"/>
    </row>
    <row r="11" spans="1:13" ht="15" customHeight="1" x14ac:dyDescent="0.25">
      <c r="A11" s="63"/>
      <c r="B11" s="145" t="s">
        <v>78</v>
      </c>
      <c r="C11" s="146"/>
      <c r="D11" s="76" t="e">
        <f>'Steps No 2 &amp; 3'!H4</f>
        <v>#DIV/0!</v>
      </c>
      <c r="E11" s="70" t="s">
        <v>80</v>
      </c>
      <c r="M11" s="68"/>
    </row>
    <row r="12" spans="1:13" x14ac:dyDescent="0.25">
      <c r="A12" s="63"/>
      <c r="B12" s="145" t="s">
        <v>79</v>
      </c>
      <c r="C12" s="146"/>
      <c r="D12" s="76" t="e">
        <f>+'Steps No 2 &amp; 3'!D23</f>
        <v>#DIV/0!</v>
      </c>
      <c r="E12" s="70" t="s">
        <v>80</v>
      </c>
      <c r="M12" s="68"/>
    </row>
    <row r="13" spans="1:13" x14ac:dyDescent="0.25">
      <c r="A13" s="63"/>
      <c r="B13" s="145" t="s">
        <v>81</v>
      </c>
      <c r="C13" s="146"/>
      <c r="D13" s="76" t="e">
        <f>+'Steps No 4 &amp; 5'!D13</f>
        <v>#DIV/0!</v>
      </c>
      <c r="E13" s="70" t="s">
        <v>75</v>
      </c>
      <c r="M13" s="68"/>
    </row>
    <row r="14" spans="1:13" ht="30.6" customHeight="1" thickBot="1" x14ac:dyDescent="0.3">
      <c r="A14" s="63"/>
      <c r="B14" s="147" t="s">
        <v>92</v>
      </c>
      <c r="C14" s="148"/>
      <c r="D14" s="77" t="e">
        <f>+'Steps No 4 &amp; 5'!D21</f>
        <v>#DIV/0!</v>
      </c>
      <c r="E14" s="78" t="s">
        <v>75</v>
      </c>
      <c r="M14" s="68"/>
    </row>
    <row r="15" spans="1:13" ht="16.5" thickTop="1" thickBot="1" x14ac:dyDescent="0.3">
      <c r="A15" s="79"/>
      <c r="M15" s="68"/>
    </row>
    <row r="16" spans="1:13" ht="16.5" thickTop="1" x14ac:dyDescent="0.25">
      <c r="A16" s="79"/>
      <c r="B16" s="136" t="s">
        <v>91</v>
      </c>
      <c r="C16" s="137"/>
      <c r="D16" s="137"/>
      <c r="E16" s="137"/>
      <c r="F16" s="137"/>
      <c r="G16" s="138"/>
      <c r="M16" s="68"/>
    </row>
    <row r="17" spans="1:13" ht="45" x14ac:dyDescent="0.25">
      <c r="A17" s="63"/>
      <c r="B17" s="80" t="s">
        <v>0</v>
      </c>
      <c r="C17" s="81" t="s">
        <v>1</v>
      </c>
      <c r="D17" s="82" t="s">
        <v>104</v>
      </c>
      <c r="E17" s="80" t="s">
        <v>0</v>
      </c>
      <c r="F17" s="83" t="s">
        <v>46</v>
      </c>
      <c r="G17" s="84" t="s">
        <v>104</v>
      </c>
      <c r="M17" s="68"/>
    </row>
    <row r="18" spans="1:13" x14ac:dyDescent="0.25">
      <c r="A18" s="63"/>
      <c r="B18" s="85" t="s">
        <v>3</v>
      </c>
      <c r="C18" s="42" t="e">
        <f>+'Step No 1'!D25</f>
        <v>#DIV/0!</v>
      </c>
      <c r="D18" s="86" t="e">
        <f>+'Step No 1'!E25</f>
        <v>#DIV/0!</v>
      </c>
      <c r="E18" s="85" t="s">
        <v>34</v>
      </c>
      <c r="F18" s="42" t="e">
        <f>+'Step No 1'!D37</f>
        <v>#DIV/0!</v>
      </c>
      <c r="G18" s="87" t="e">
        <f>+'Step No 1'!E37</f>
        <v>#DIV/0!</v>
      </c>
      <c r="M18" s="68"/>
    </row>
    <row r="19" spans="1:13" x14ac:dyDescent="0.25">
      <c r="A19" s="63"/>
      <c r="B19" s="85" t="s">
        <v>4</v>
      </c>
      <c r="C19" s="42" t="e">
        <f>+'Step No 1'!D26</f>
        <v>#DIV/0!</v>
      </c>
      <c r="D19" s="86" t="e">
        <f>+'Step No 1'!E26</f>
        <v>#DIV/0!</v>
      </c>
      <c r="E19" s="88" t="s">
        <v>14</v>
      </c>
      <c r="F19" s="42" t="e">
        <f>+'Step No 1'!D38</f>
        <v>#DIV/0!</v>
      </c>
      <c r="G19" s="87" t="e">
        <f>+'Step No 1'!E38</f>
        <v>#DIV/0!</v>
      </c>
      <c r="M19" s="68"/>
    </row>
    <row r="20" spans="1:13" x14ac:dyDescent="0.25">
      <c r="A20" s="63"/>
      <c r="B20" s="85" t="s">
        <v>2</v>
      </c>
      <c r="C20" s="42" t="e">
        <f>+'Step No 1'!D27</f>
        <v>#DIV/0!</v>
      </c>
      <c r="D20" s="86" t="e">
        <f>+'Step No 1'!E27</f>
        <v>#DIV/0!</v>
      </c>
      <c r="E20" s="88" t="s">
        <v>15</v>
      </c>
      <c r="F20" s="42" t="e">
        <f>+'Step No 1'!D39</f>
        <v>#DIV/0!</v>
      </c>
      <c r="G20" s="87" t="e">
        <f>+'Step No 1'!E39</f>
        <v>#DIV/0!</v>
      </c>
      <c r="M20" s="68"/>
    </row>
    <row r="21" spans="1:13" x14ac:dyDescent="0.25">
      <c r="A21" s="63"/>
      <c r="B21" s="85" t="s">
        <v>5</v>
      </c>
      <c r="C21" s="42" t="e">
        <f>+'Step No 1'!D28</f>
        <v>#DIV/0!</v>
      </c>
      <c r="D21" s="86" t="e">
        <f>+'Step No 1'!E28</f>
        <v>#DIV/0!</v>
      </c>
      <c r="E21" s="88" t="s">
        <v>16</v>
      </c>
      <c r="F21" s="42" t="e">
        <f>+'Step No 1'!D40</f>
        <v>#DIV/0!</v>
      </c>
      <c r="G21" s="87" t="e">
        <f>+'Step No 1'!E40</f>
        <v>#DIV/0!</v>
      </c>
      <c r="M21" s="68"/>
    </row>
    <row r="22" spans="1:13" x14ac:dyDescent="0.25">
      <c r="A22" s="63"/>
      <c r="B22" s="85" t="s">
        <v>6</v>
      </c>
      <c r="C22" s="42" t="e">
        <f>+'Step No 1'!D29</f>
        <v>#DIV/0!</v>
      </c>
      <c r="D22" s="86" t="e">
        <f>+'Step No 1'!E29</f>
        <v>#DIV/0!</v>
      </c>
      <c r="E22" s="88" t="s">
        <v>17</v>
      </c>
      <c r="F22" s="42" t="e">
        <f>+'Step No 1'!D41</f>
        <v>#DIV/0!</v>
      </c>
      <c r="G22" s="87" t="e">
        <f>+'Step No 1'!E41</f>
        <v>#DIV/0!</v>
      </c>
      <c r="M22" s="68"/>
    </row>
    <row r="23" spans="1:13" x14ac:dyDescent="0.25">
      <c r="A23" s="63"/>
      <c r="B23" s="85" t="s">
        <v>7</v>
      </c>
      <c r="C23" s="42" t="e">
        <f>+'Step No 1'!D30</f>
        <v>#DIV/0!</v>
      </c>
      <c r="D23" s="86" t="e">
        <f>+'Step No 1'!E30</f>
        <v>#DIV/0!</v>
      </c>
      <c r="E23" s="88" t="s">
        <v>18</v>
      </c>
      <c r="F23" s="42" t="e">
        <f>+'Step No 1'!D42</f>
        <v>#DIV/0!</v>
      </c>
      <c r="G23" s="87" t="e">
        <f>+'Step No 1'!E42</f>
        <v>#DIV/0!</v>
      </c>
      <c r="M23" s="68"/>
    </row>
    <row r="24" spans="1:13" x14ac:dyDescent="0.25">
      <c r="A24" s="63"/>
      <c r="B24" s="85" t="s">
        <v>8</v>
      </c>
      <c r="C24" s="42" t="e">
        <f>+'Step No 1'!D31</f>
        <v>#DIV/0!</v>
      </c>
      <c r="D24" s="86" t="e">
        <f>+'Step No 1'!E31</f>
        <v>#DIV/0!</v>
      </c>
      <c r="E24" s="88" t="s">
        <v>19</v>
      </c>
      <c r="F24" s="42" t="e">
        <f>+'Step No 1'!D43</f>
        <v>#DIV/0!</v>
      </c>
      <c r="G24" s="87" t="e">
        <f>+'Step No 1'!E43</f>
        <v>#DIV/0!</v>
      </c>
      <c r="M24" s="68"/>
    </row>
    <row r="25" spans="1:13" x14ac:dyDescent="0.25">
      <c r="A25" s="63"/>
      <c r="B25" s="85" t="s">
        <v>9</v>
      </c>
      <c r="C25" s="42" t="e">
        <f>+'Step No 1'!D32</f>
        <v>#DIV/0!</v>
      </c>
      <c r="D25" s="86" t="e">
        <f>+'Step No 1'!E32</f>
        <v>#DIV/0!</v>
      </c>
      <c r="E25" s="88" t="s">
        <v>20</v>
      </c>
      <c r="F25" s="42" t="e">
        <f>+'Step No 1'!D44</f>
        <v>#DIV/0!</v>
      </c>
      <c r="G25" s="87" t="e">
        <f>+'Step No 1'!E44</f>
        <v>#DIV/0!</v>
      </c>
      <c r="M25" s="68"/>
    </row>
    <row r="26" spans="1:13" x14ac:dyDescent="0.25">
      <c r="A26" s="63"/>
      <c r="B26" s="85" t="s">
        <v>10</v>
      </c>
      <c r="C26" s="42" t="e">
        <f>+'Step No 1'!D33</f>
        <v>#DIV/0!</v>
      </c>
      <c r="D26" s="86" t="e">
        <f>+'Step No 1'!E33</f>
        <v>#DIV/0!</v>
      </c>
      <c r="E26" s="88" t="s">
        <v>21</v>
      </c>
      <c r="F26" s="42" t="e">
        <f>+'Step No 1'!D45</f>
        <v>#DIV/0!</v>
      </c>
      <c r="G26" s="87" t="e">
        <f>+'Step No 1'!E45</f>
        <v>#DIV/0!</v>
      </c>
      <c r="M26" s="68"/>
    </row>
    <row r="27" spans="1:13" x14ac:dyDescent="0.25">
      <c r="A27" s="63"/>
      <c r="B27" s="85" t="s">
        <v>11</v>
      </c>
      <c r="C27" s="42" t="e">
        <f>+'Step No 1'!D34</f>
        <v>#DIV/0!</v>
      </c>
      <c r="D27" s="86" t="e">
        <f>+'Step No 1'!E34</f>
        <v>#DIV/0!</v>
      </c>
      <c r="E27" s="88" t="s">
        <v>22</v>
      </c>
      <c r="F27" s="42" t="e">
        <f>+'Step No 1'!D46</f>
        <v>#DIV/0!</v>
      </c>
      <c r="G27" s="87" t="e">
        <f>+'Step No 1'!E46</f>
        <v>#DIV/0!</v>
      </c>
      <c r="M27" s="68"/>
    </row>
    <row r="28" spans="1:13" x14ac:dyDescent="0.25">
      <c r="A28" s="63"/>
      <c r="B28" s="85" t="s">
        <v>12</v>
      </c>
      <c r="C28" s="42" t="e">
        <f>+'Step No 1'!D35</f>
        <v>#DIV/0!</v>
      </c>
      <c r="D28" s="86" t="e">
        <f>+'Step No 1'!E35</f>
        <v>#DIV/0!</v>
      </c>
      <c r="E28" s="88" t="s">
        <v>23</v>
      </c>
      <c r="F28" s="42" t="e">
        <f>+'Step No 1'!D47</f>
        <v>#DIV/0!</v>
      </c>
      <c r="G28" s="87" t="e">
        <f>+'Step No 1'!E47</f>
        <v>#DIV/0!</v>
      </c>
      <c r="M28" s="68"/>
    </row>
    <row r="29" spans="1:13" ht="15.75" thickBot="1" x14ac:dyDescent="0.3">
      <c r="A29" s="63"/>
      <c r="B29" s="89" t="s">
        <v>13</v>
      </c>
      <c r="C29" s="90" t="e">
        <f>+'Step No 1'!D36</f>
        <v>#DIV/0!</v>
      </c>
      <c r="D29" s="91" t="e">
        <f>+'Step No 1'!E36</f>
        <v>#DIV/0!</v>
      </c>
      <c r="E29" s="92" t="s">
        <v>24</v>
      </c>
      <c r="F29" s="90" t="e">
        <f>+'Step No 1'!D48</f>
        <v>#DIV/0!</v>
      </c>
      <c r="G29" s="93" t="e">
        <f>+'Step No 1'!E48</f>
        <v>#DIV/0!</v>
      </c>
      <c r="M29" s="68"/>
    </row>
    <row r="30" spans="1:13" ht="16.5" thickTop="1" thickBot="1" x14ac:dyDescent="0.3">
      <c r="A30" s="63"/>
      <c r="B30" s="94" t="s">
        <v>117</v>
      </c>
      <c r="C30" s="95"/>
      <c r="D30" s="96"/>
      <c r="E30" s="97"/>
      <c r="F30" s="97"/>
      <c r="G30" s="98"/>
      <c r="M30" s="68"/>
    </row>
    <row r="31" spans="1:13" ht="15.75" thickTop="1" x14ac:dyDescent="0.25">
      <c r="A31" s="63"/>
      <c r="M31" s="68"/>
    </row>
    <row r="32" spans="1:13" x14ac:dyDescent="0.25">
      <c r="A32" s="63"/>
      <c r="M32" s="68"/>
    </row>
    <row r="33" spans="1:13" x14ac:dyDescent="0.25">
      <c r="A33" s="63"/>
      <c r="M33" s="68"/>
    </row>
    <row r="34" spans="1:13" x14ac:dyDescent="0.25">
      <c r="A34" s="63"/>
      <c r="M34" s="68"/>
    </row>
    <row r="35" spans="1:13" x14ac:dyDescent="0.25">
      <c r="A35" s="63"/>
      <c r="M35" s="68"/>
    </row>
    <row r="36" spans="1:13" x14ac:dyDescent="0.25">
      <c r="A36" s="63"/>
      <c r="M36" s="68"/>
    </row>
    <row r="37" spans="1:13" x14ac:dyDescent="0.25">
      <c r="A37" s="63"/>
      <c r="M37" s="68"/>
    </row>
    <row r="38" spans="1:13" x14ac:dyDescent="0.25">
      <c r="A38" s="63"/>
      <c r="M38" s="68"/>
    </row>
    <row r="39" spans="1:13" x14ac:dyDescent="0.25">
      <c r="A39" s="63"/>
      <c r="M39" s="68"/>
    </row>
    <row r="40" spans="1:13" x14ac:dyDescent="0.25">
      <c r="A40" s="63"/>
      <c r="M40" s="68"/>
    </row>
    <row r="41" spans="1:13" x14ac:dyDescent="0.25">
      <c r="A41" s="63"/>
      <c r="M41" s="68"/>
    </row>
    <row r="42" spans="1:13" x14ac:dyDescent="0.25">
      <c r="A42" s="63"/>
      <c r="M42" s="68"/>
    </row>
    <row r="43" spans="1:13" x14ac:dyDescent="0.25">
      <c r="A43" s="63"/>
      <c r="M43" s="68"/>
    </row>
    <row r="44" spans="1:13" x14ac:dyDescent="0.25">
      <c r="A44" s="63"/>
      <c r="M44" s="68"/>
    </row>
    <row r="45" spans="1:13" x14ac:dyDescent="0.25">
      <c r="A45" s="63"/>
      <c r="M45" s="68"/>
    </row>
    <row r="46" spans="1:13" x14ac:dyDescent="0.25">
      <c r="A46" s="63"/>
      <c r="M46" s="68"/>
    </row>
    <row r="47" spans="1:13" x14ac:dyDescent="0.25">
      <c r="A47" s="63"/>
      <c r="M47" s="68"/>
    </row>
    <row r="48" spans="1:13" x14ac:dyDescent="0.25">
      <c r="A48" s="63"/>
      <c r="M48" s="68"/>
    </row>
    <row r="49" spans="1:13" x14ac:dyDescent="0.25">
      <c r="A49" s="63"/>
      <c r="M49" s="68"/>
    </row>
    <row r="50" spans="1:13" x14ac:dyDescent="0.25">
      <c r="A50" s="63"/>
      <c r="M50" s="68"/>
    </row>
    <row r="51" spans="1:13" x14ac:dyDescent="0.25">
      <c r="A51" s="63"/>
      <c r="M51" s="68"/>
    </row>
    <row r="52" spans="1:13" x14ac:dyDescent="0.25">
      <c r="A52" s="63"/>
      <c r="M52" s="68"/>
    </row>
    <row r="53" spans="1:13" x14ac:dyDescent="0.25">
      <c r="A53" s="63"/>
      <c r="M53" s="68"/>
    </row>
    <row r="54" spans="1:13" x14ac:dyDescent="0.25">
      <c r="A54" s="63"/>
      <c r="M54" s="68"/>
    </row>
    <row r="55" spans="1:13" x14ac:dyDescent="0.25">
      <c r="A55" s="63"/>
      <c r="M55" s="68"/>
    </row>
    <row r="56" spans="1:13" ht="15.75" thickBot="1" x14ac:dyDescent="0.3">
      <c r="A56" s="99"/>
      <c r="B56" s="100"/>
      <c r="C56" s="100"/>
      <c r="D56" s="100"/>
      <c r="E56" s="100"/>
      <c r="F56" s="100"/>
      <c r="G56" s="100"/>
      <c r="H56" s="100"/>
      <c r="I56" s="100"/>
      <c r="J56" s="100"/>
      <c r="K56" s="100"/>
      <c r="L56" s="100"/>
      <c r="M56" s="101"/>
    </row>
    <row r="57" spans="1:13" ht="15.75" thickTop="1" x14ac:dyDescent="0.25"/>
  </sheetData>
  <mergeCells count="17">
    <mergeCell ref="C5:E5"/>
    <mergeCell ref="A3:M3"/>
    <mergeCell ref="A2:M2"/>
    <mergeCell ref="A1:M1"/>
    <mergeCell ref="A4:B4"/>
    <mergeCell ref="C4:E4"/>
    <mergeCell ref="G4:M5"/>
    <mergeCell ref="B16:G16"/>
    <mergeCell ref="H7:I7"/>
    <mergeCell ref="H8:I8"/>
    <mergeCell ref="B7:C7"/>
    <mergeCell ref="B8:C8"/>
    <mergeCell ref="B9:C9"/>
    <mergeCell ref="B11:C11"/>
    <mergeCell ref="B12:C12"/>
    <mergeCell ref="B13:C13"/>
    <mergeCell ref="B14:C14"/>
  </mergeCells>
  <pageMargins left="0.7" right="0.7" top="0.75" bottom="0.75" header="0.3" footer="0.3"/>
  <pageSetup scale="68"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OrEqual" id="{A9819F7C-BB7D-4F4E-8481-2C4709E7E43E}">
            <xm:f>'Step No 1'!$D$61/100</xm:f>
            <x14:dxf>
              <fill>
                <patternFill>
                  <bgColor rgb="FFFFFFCC"/>
                </patternFill>
              </fill>
            </x14:dxf>
          </x14:cfRule>
          <x14:cfRule type="cellIs" priority="2" operator="lessThan" id="{74E92BBE-D740-4142-AF56-A9A008604135}">
            <xm:f>'Step No 1'!$D$61/100</xm:f>
            <x14:dxf>
              <fill>
                <patternFill>
                  <bgColor rgb="FFCCFFCC"/>
                </patternFill>
              </fill>
            </x14:dxf>
          </x14:cfRule>
          <xm:sqref>D18:D29 G18:G29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7"/>
  <sheetViews>
    <sheetView workbookViewId="0">
      <selection activeCell="B10" sqref="B10"/>
    </sheetView>
  </sheetViews>
  <sheetFormatPr defaultRowHeight="15" x14ac:dyDescent="0.25"/>
  <cols>
    <col min="1" max="1" width="10.28515625" customWidth="1"/>
    <col min="2" max="2" width="103.28515625" customWidth="1"/>
  </cols>
  <sheetData>
    <row r="1" spans="1:2" ht="20.25" thickTop="1" thickBot="1" x14ac:dyDescent="0.35">
      <c r="A1" s="164" t="s">
        <v>161</v>
      </c>
      <c r="B1" s="165"/>
    </row>
    <row r="2" spans="1:2" ht="15.75" thickTop="1" x14ac:dyDescent="0.25">
      <c r="A2" s="9" t="s">
        <v>125</v>
      </c>
      <c r="B2" s="10" t="s">
        <v>169</v>
      </c>
    </row>
    <row r="3" spans="1:2" x14ac:dyDescent="0.25">
      <c r="A3" s="11" t="s">
        <v>127</v>
      </c>
      <c r="B3" s="12" t="s">
        <v>140</v>
      </c>
    </row>
    <row r="4" spans="1:2" ht="18" x14ac:dyDescent="0.35">
      <c r="A4" s="11" t="s">
        <v>154</v>
      </c>
      <c r="B4" s="12" t="s">
        <v>168</v>
      </c>
    </row>
    <row r="5" spans="1:2" ht="18" x14ac:dyDescent="0.35">
      <c r="A5" s="11" t="s">
        <v>155</v>
      </c>
      <c r="B5" s="12" t="s">
        <v>137</v>
      </c>
    </row>
    <row r="6" spans="1:2" ht="18" x14ac:dyDescent="0.35">
      <c r="A6" s="11" t="s">
        <v>156</v>
      </c>
      <c r="B6" s="12" t="s">
        <v>138</v>
      </c>
    </row>
    <row r="7" spans="1:2" ht="31.5" x14ac:dyDescent="0.35">
      <c r="A7" s="11" t="s">
        <v>144</v>
      </c>
      <c r="B7" s="12" t="s">
        <v>130</v>
      </c>
    </row>
    <row r="8" spans="1:2" ht="31.5" x14ac:dyDescent="0.35">
      <c r="A8" s="11" t="s">
        <v>149</v>
      </c>
      <c r="B8" s="12" t="s">
        <v>132</v>
      </c>
    </row>
    <row r="9" spans="1:2" ht="18" x14ac:dyDescent="0.35">
      <c r="A9" s="11" t="s">
        <v>150</v>
      </c>
      <c r="B9" s="12" t="s">
        <v>133</v>
      </c>
    </row>
    <row r="10" spans="1:2" ht="31.5" x14ac:dyDescent="0.35">
      <c r="A10" s="11" t="s">
        <v>151</v>
      </c>
      <c r="B10" s="12" t="s">
        <v>134</v>
      </c>
    </row>
    <row r="11" spans="1:2" x14ac:dyDescent="0.25">
      <c r="A11" s="11" t="s">
        <v>120</v>
      </c>
      <c r="B11" s="12" t="s">
        <v>162</v>
      </c>
    </row>
    <row r="12" spans="1:2" ht="45" x14ac:dyDescent="0.25">
      <c r="A12" s="11" t="s">
        <v>121</v>
      </c>
      <c r="B12" s="12" t="s">
        <v>129</v>
      </c>
    </row>
    <row r="13" spans="1:2" x14ac:dyDescent="0.25">
      <c r="A13" s="11" t="s">
        <v>124</v>
      </c>
      <c r="B13" s="12" t="s">
        <v>44</v>
      </c>
    </row>
    <row r="14" spans="1:2" x14ac:dyDescent="0.25">
      <c r="A14" s="11" t="s">
        <v>126</v>
      </c>
      <c r="B14" s="12" t="s">
        <v>170</v>
      </c>
    </row>
    <row r="15" spans="1:2" ht="18" x14ac:dyDescent="0.35">
      <c r="A15" s="11" t="s">
        <v>145</v>
      </c>
      <c r="B15" s="12" t="s">
        <v>131</v>
      </c>
    </row>
    <row r="16" spans="1:2" x14ac:dyDescent="0.25">
      <c r="A16" s="11" t="s">
        <v>123</v>
      </c>
      <c r="B16" s="12" t="s">
        <v>136</v>
      </c>
    </row>
    <row r="17" spans="1:2" ht="30" x14ac:dyDescent="0.25">
      <c r="A17" s="11" t="s">
        <v>122</v>
      </c>
      <c r="B17" s="12" t="s">
        <v>135</v>
      </c>
    </row>
    <row r="18" spans="1:2" ht="18" x14ac:dyDescent="0.35">
      <c r="A18" s="11" t="s">
        <v>159</v>
      </c>
      <c r="B18" s="12" t="s">
        <v>172</v>
      </c>
    </row>
    <row r="19" spans="1:2" ht="18" x14ac:dyDescent="0.35">
      <c r="A19" s="11" t="s">
        <v>160</v>
      </c>
      <c r="B19" s="12" t="s">
        <v>173</v>
      </c>
    </row>
    <row r="20" spans="1:2" ht="18" x14ac:dyDescent="0.35">
      <c r="A20" s="11" t="s">
        <v>142</v>
      </c>
      <c r="B20" s="12" t="s">
        <v>164</v>
      </c>
    </row>
    <row r="21" spans="1:2" ht="18" x14ac:dyDescent="0.35">
      <c r="A21" s="11" t="s">
        <v>143</v>
      </c>
      <c r="B21" s="12" t="s">
        <v>128</v>
      </c>
    </row>
    <row r="22" spans="1:2" ht="36" x14ac:dyDescent="0.35">
      <c r="A22" s="11" t="s">
        <v>152</v>
      </c>
      <c r="B22" s="12" t="s">
        <v>166</v>
      </c>
    </row>
    <row r="23" spans="1:2" ht="36" x14ac:dyDescent="0.35">
      <c r="A23" s="11" t="s">
        <v>153</v>
      </c>
      <c r="B23" s="12" t="s">
        <v>167</v>
      </c>
    </row>
    <row r="24" spans="1:2" ht="34.5" x14ac:dyDescent="0.35">
      <c r="A24" s="11" t="s">
        <v>158</v>
      </c>
      <c r="B24" s="12" t="s">
        <v>171</v>
      </c>
    </row>
    <row r="25" spans="1:2" ht="31.5" x14ac:dyDescent="0.35">
      <c r="A25" s="11" t="s">
        <v>157</v>
      </c>
      <c r="B25" s="12" t="s">
        <v>139</v>
      </c>
    </row>
    <row r="26" spans="1:2" ht="18.75" thickBot="1" x14ac:dyDescent="0.4">
      <c r="A26" s="13" t="s">
        <v>141</v>
      </c>
      <c r="B26" s="14" t="s">
        <v>163</v>
      </c>
    </row>
    <row r="27" spans="1:2" ht="15.75" thickTop="1" x14ac:dyDescent="0.25"/>
  </sheetData>
  <sortState xmlns:xlrd2="http://schemas.microsoft.com/office/spreadsheetml/2017/richdata2" ref="A3:B26">
    <sortCondition ref="A2"/>
  </sortState>
  <mergeCells count="1">
    <mergeCell ref="A1:B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51B182956520E4B8965D8E3C62DA431" ma:contentTypeVersion="15" ma:contentTypeDescription="Create a new document." ma:contentTypeScope="" ma:versionID="9621370e5e3624d7f5ddd37faf53afd0">
  <xsd:schema xmlns:xsd="http://www.w3.org/2001/XMLSchema" xmlns:xs="http://www.w3.org/2001/XMLSchema" xmlns:p="http://schemas.microsoft.com/office/2006/metadata/properties" xmlns:ns1="http://schemas.microsoft.com/sharepoint/v3" xmlns:ns2="ebba8e98-a519-4ab6-a8ca-519be7517eca" xmlns:ns3="5d608181-e015-4ae2-ad7e-f056c5ecf81a" targetNamespace="http://schemas.microsoft.com/office/2006/metadata/properties" ma:root="true" ma:fieldsID="6741327b5344f9f687e35e1cf8cb48d1" ns1:_="" ns2:_="" ns3:_="">
    <xsd:import namespace="http://schemas.microsoft.com/sharepoint/v3"/>
    <xsd:import namespace="ebba8e98-a519-4ab6-a8ca-519be7517eca"/>
    <xsd:import namespace="5d608181-e015-4ae2-ad7e-f056c5ecf81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Validation"/>
                <xsd:element ref="ns3:SharedWithUsers" minOccurs="0"/>
                <xsd:element ref="ns3:SharedWithDetails" minOccurs="0"/>
                <xsd:element ref="ns2:EPGLocations" minOccurs="0"/>
                <xsd:element ref="ns2:MainEPGLocation"/>
                <xsd:element ref="ns2:MediaServiceSearchPropertie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ba8e98-a519-4ab6-a8ca-519be7517e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Validation" ma:index="11" ma:displayName="Validation" ma:default="Published" ma:format="Dropdown" ma:internalName="Validation">
      <xsd:simpleType>
        <xsd:restriction base="dms:Choice">
          <xsd:enumeration value="Published"/>
          <xsd:enumeration value="Archived"/>
        </xsd:restriction>
      </xsd:simpleType>
    </xsd:element>
    <xsd:element name="EPGLocations" ma:index="14" nillable="true" ma:displayName="Other EPG Locations" ma:description="Enter each Category or Article # on a different line" ma:format="Dropdown" ma:internalName="EPGLocations">
      <xsd:simpleType>
        <xsd:restriction base="dms:Note">
          <xsd:maxLength value="255"/>
        </xsd:restriction>
      </xsd:simpleType>
    </xsd:element>
    <xsd:element name="MainEPGLocation" ma:index="15" ma:displayName="Main EPG Location" ma:description="This is the main location in the EPG where the document is located" ma:format="Dropdown" ma:internalName="MainEPGLocation">
      <xsd:simpleType>
        <xsd:restriction base="dms:Text">
          <xsd:maxLength value="255"/>
        </xsd:restrictio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d608181-e015-4ae2-ad7e-f056c5ecf8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Validation xmlns="ebba8e98-a519-4ab6-a8ca-519be7517eca">Published</Validation>
    <MainEPGLocation xmlns="ebba8e98-a519-4ab6-a8ca-519be7517eca">616.19.7</MainEPGLocation>
    <_ip_UnifiedCompliancePolicyProperties xmlns="http://schemas.microsoft.com/sharepoint/v3" xsi:nil="true"/>
    <EPGLocations xmlns="ebba8e98-a519-4ab6-a8ca-519be7517eca" xsi:nil="true"/>
  </documentManagement>
</p:properties>
</file>

<file path=customXml/itemProps1.xml><?xml version="1.0" encoding="utf-8"?>
<ds:datastoreItem xmlns:ds="http://schemas.openxmlformats.org/officeDocument/2006/customXml" ds:itemID="{DF879C40-0505-400E-A924-940DAC62ACA6}">
  <ds:schemaRefs>
    <ds:schemaRef ds:uri="http://schemas.microsoft.com/sharepoint/v3/contenttype/forms"/>
  </ds:schemaRefs>
</ds:datastoreItem>
</file>

<file path=customXml/itemProps2.xml><?xml version="1.0" encoding="utf-8"?>
<ds:datastoreItem xmlns:ds="http://schemas.openxmlformats.org/officeDocument/2006/customXml" ds:itemID="{E72BD1B2-EA2E-4BF1-9FAA-F23D41B3924F}"/>
</file>

<file path=customXml/itemProps3.xml><?xml version="1.0" encoding="utf-8"?>
<ds:datastoreItem xmlns:ds="http://schemas.openxmlformats.org/officeDocument/2006/customXml" ds:itemID="{718E291B-4D77-47B8-8673-84778544F124}">
  <ds:schemaRefs>
    <ds:schemaRef ds:uri="http://purl.org/dc/elements/1.1/"/>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Step No 1</vt:lpstr>
      <vt:lpstr>Steps No 2 &amp; 3</vt:lpstr>
      <vt:lpstr>Steps No 4 &amp; 5</vt:lpstr>
      <vt:lpstr>Report Sheet</vt:lpstr>
      <vt:lpstr>Definitions</vt:lpstr>
      <vt:lpstr>'Report Sheet'!Print_Area</vt:lpstr>
    </vt:vector>
  </TitlesOfParts>
  <Company>MoDOT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Traffic Pacing Worksheets</dc:title>
  <dc:creator>rickmj</dc:creator>
  <cp:lastModifiedBy>Dan Smith</cp:lastModifiedBy>
  <cp:lastPrinted>2013-11-22T19:49:20Z</cp:lastPrinted>
  <dcterms:created xsi:type="dcterms:W3CDTF">2012-04-02T16:04:47Z</dcterms:created>
  <dcterms:modified xsi:type="dcterms:W3CDTF">2026-02-10T15:18:50Z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0x010100451B182956520E4B8965D8E3C62DA431</vt:lpwstr>
  </property>
  <property fmtid="{D5CDD505-2E9C-101B-9397-08002B2CF9AE}" pid="3" name="Order">
    <vt:r8>20700</vt:r8>
  </property>
</Properties>
</file>